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6" windowHeight="12120"/>
  </bookViews>
  <sheets>
    <sheet name="price" sheetId="1" r:id="rId1"/>
  </sheets>
  <calcPr calcId="145621"/>
</workbook>
</file>

<file path=xl/calcChain.xml><?xml version="1.0" encoding="utf-8"?>
<calcChain xmlns="http://schemas.openxmlformats.org/spreadsheetml/2006/main">
  <c r="D157" i="1" l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C157" i="1"/>
  <c r="C156" i="1"/>
  <c r="C179" i="1" l="1"/>
  <c r="C180" i="1" s="1"/>
  <c r="G147" i="1"/>
  <c r="D173" i="1" l="1"/>
  <c r="AB173" i="1"/>
  <c r="AI173" i="1"/>
  <c r="AJ173" i="1"/>
  <c r="D172" i="1"/>
  <c r="E172" i="1"/>
  <c r="E173" i="1" s="1"/>
  <c r="F172" i="1"/>
  <c r="F173" i="1" s="1"/>
  <c r="G172" i="1"/>
  <c r="G173" i="1" s="1"/>
  <c r="H172" i="1"/>
  <c r="H173" i="1" s="1"/>
  <c r="I172" i="1"/>
  <c r="I173" i="1" s="1"/>
  <c r="J172" i="1"/>
  <c r="J173" i="1" s="1"/>
  <c r="K172" i="1"/>
  <c r="K173" i="1" s="1"/>
  <c r="L172" i="1"/>
  <c r="L173" i="1" s="1"/>
  <c r="M172" i="1"/>
  <c r="M173" i="1" s="1"/>
  <c r="N172" i="1"/>
  <c r="N173" i="1" s="1"/>
  <c r="O172" i="1"/>
  <c r="O173" i="1" s="1"/>
  <c r="P172" i="1"/>
  <c r="P173" i="1" s="1"/>
  <c r="Q172" i="1"/>
  <c r="Q173" i="1" s="1"/>
  <c r="R172" i="1"/>
  <c r="R173" i="1" s="1"/>
  <c r="S172" i="1"/>
  <c r="S173" i="1" s="1"/>
  <c r="T172" i="1"/>
  <c r="T173" i="1" s="1"/>
  <c r="U172" i="1"/>
  <c r="U173" i="1" s="1"/>
  <c r="V172" i="1"/>
  <c r="V173" i="1" s="1"/>
  <c r="W172" i="1"/>
  <c r="W173" i="1" s="1"/>
  <c r="X172" i="1"/>
  <c r="X173" i="1" s="1"/>
  <c r="Y172" i="1"/>
  <c r="Y173" i="1" s="1"/>
  <c r="Z172" i="1"/>
  <c r="Z173" i="1" s="1"/>
  <c r="AA172" i="1"/>
  <c r="AA173" i="1" s="1"/>
  <c r="AB172" i="1"/>
  <c r="AC172" i="1"/>
  <c r="AC173" i="1" s="1"/>
  <c r="AD172" i="1"/>
  <c r="AD173" i="1" s="1"/>
  <c r="AE172" i="1"/>
  <c r="AE173" i="1" s="1"/>
  <c r="AF172" i="1"/>
  <c r="AF173" i="1" s="1"/>
  <c r="AG172" i="1"/>
  <c r="AG173" i="1" s="1"/>
  <c r="AH172" i="1"/>
  <c r="AH173" i="1" s="1"/>
  <c r="AI172" i="1"/>
  <c r="AJ172" i="1"/>
  <c r="AK172" i="1"/>
  <c r="AK173" i="1" s="1"/>
  <c r="C172" i="1"/>
  <c r="C173" i="1" s="1"/>
  <c r="D146" i="1"/>
  <c r="E146" i="1"/>
  <c r="F146" i="1"/>
  <c r="G146" i="1"/>
  <c r="C146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S160" i="1"/>
  <c r="S164" i="1" s="1"/>
  <c r="T160" i="1"/>
  <c r="U160" i="1"/>
  <c r="V160" i="1"/>
  <c r="W160" i="1"/>
  <c r="X160" i="1"/>
  <c r="X164" i="1" s="1"/>
  <c r="Y160" i="1"/>
  <c r="Z160" i="1"/>
  <c r="Z164" i="1" s="1"/>
  <c r="AA160" i="1"/>
  <c r="AB160" i="1"/>
  <c r="AC160" i="1"/>
  <c r="AD160" i="1"/>
  <c r="AE160" i="1"/>
  <c r="AE164" i="1" s="1"/>
  <c r="AF160" i="1"/>
  <c r="AG160" i="1"/>
  <c r="AH160" i="1"/>
  <c r="AH164" i="1" s="1"/>
  <c r="AI160" i="1"/>
  <c r="AJ160" i="1"/>
  <c r="AK160" i="1"/>
  <c r="S150" i="1"/>
  <c r="T150" i="1"/>
  <c r="U150" i="1"/>
  <c r="V150" i="1"/>
  <c r="W150" i="1"/>
  <c r="X150" i="1"/>
  <c r="Y150" i="1"/>
  <c r="Z150" i="1"/>
  <c r="Z154" i="1" s="1"/>
  <c r="AA150" i="1"/>
  <c r="AB150" i="1"/>
  <c r="AC150" i="1"/>
  <c r="AD150" i="1"/>
  <c r="AE150" i="1"/>
  <c r="AF150" i="1"/>
  <c r="AG150" i="1"/>
  <c r="AH150" i="1"/>
  <c r="AI150" i="1"/>
  <c r="AJ150" i="1"/>
  <c r="AK150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V154" i="1" s="1"/>
  <c r="W153" i="1"/>
  <c r="X153" i="1"/>
  <c r="Y153" i="1"/>
  <c r="Y154" i="1" s="1"/>
  <c r="Z153" i="1"/>
  <c r="AA153" i="1"/>
  <c r="AB153" i="1"/>
  <c r="AC153" i="1"/>
  <c r="AD153" i="1"/>
  <c r="AE153" i="1"/>
  <c r="AF153" i="1"/>
  <c r="AG153" i="1"/>
  <c r="AG154" i="1" s="1"/>
  <c r="AH153" i="1"/>
  <c r="AI153" i="1"/>
  <c r="AJ153" i="1"/>
  <c r="AK153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C152" i="1"/>
  <c r="C153" i="1"/>
  <c r="R150" i="1"/>
  <c r="R160" i="1"/>
  <c r="H145" i="1"/>
  <c r="H146" i="1" s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R164" i="1" s="1"/>
  <c r="C163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D150" i="1"/>
  <c r="D154" i="1" s="1"/>
  <c r="E150" i="1"/>
  <c r="F150" i="1"/>
  <c r="G150" i="1"/>
  <c r="H150" i="1"/>
  <c r="I150" i="1"/>
  <c r="J150" i="1"/>
  <c r="K150" i="1"/>
  <c r="L150" i="1"/>
  <c r="L154" i="1" s="1"/>
  <c r="M150" i="1"/>
  <c r="N150" i="1"/>
  <c r="O150" i="1"/>
  <c r="P150" i="1"/>
  <c r="Q150" i="1"/>
  <c r="C150" i="1"/>
  <c r="AA164" i="1" l="1"/>
  <c r="AA154" i="1"/>
  <c r="AJ164" i="1"/>
  <c r="AB164" i="1"/>
  <c r="T164" i="1"/>
  <c r="AI164" i="1"/>
  <c r="D155" i="1"/>
  <c r="D156" i="1" s="1"/>
  <c r="K154" i="1"/>
  <c r="H154" i="1"/>
  <c r="AH154" i="1"/>
  <c r="R154" i="1"/>
  <c r="J154" i="1"/>
  <c r="AJ154" i="1"/>
  <c r="AB154" i="1"/>
  <c r="T154" i="1"/>
  <c r="Q154" i="1"/>
  <c r="I154" i="1"/>
  <c r="N164" i="1"/>
  <c r="F164" i="1"/>
  <c r="F165" i="1" s="1"/>
  <c r="F166" i="1" s="1"/>
  <c r="AF164" i="1"/>
  <c r="W164" i="1"/>
  <c r="AD164" i="1"/>
  <c r="I145" i="1"/>
  <c r="H147" i="1"/>
  <c r="G154" i="1"/>
  <c r="G155" i="1" s="1"/>
  <c r="G156" i="1" s="1"/>
  <c r="H155" i="1"/>
  <c r="H156" i="1" s="1"/>
  <c r="N154" i="1"/>
  <c r="F154" i="1"/>
  <c r="F155" i="1" s="1"/>
  <c r="F156" i="1" s="1"/>
  <c r="P154" i="1"/>
  <c r="O154" i="1"/>
  <c r="AK154" i="1"/>
  <c r="AC154" i="1"/>
  <c r="U154" i="1"/>
  <c r="M154" i="1"/>
  <c r="E154" i="1"/>
  <c r="E155" i="1" s="1"/>
  <c r="E156" i="1" s="1"/>
  <c r="V164" i="1"/>
  <c r="AG164" i="1"/>
  <c r="Y164" i="1"/>
  <c r="AD154" i="1"/>
  <c r="AI154" i="1"/>
  <c r="S154" i="1"/>
  <c r="AK164" i="1"/>
  <c r="AC164" i="1"/>
  <c r="U164" i="1"/>
  <c r="AE154" i="1"/>
  <c r="W154" i="1"/>
  <c r="AF154" i="1"/>
  <c r="X154" i="1"/>
  <c r="C154" i="1"/>
  <c r="C155" i="1" s="1"/>
  <c r="L164" i="1"/>
  <c r="D164" i="1"/>
  <c r="O164" i="1"/>
  <c r="G164" i="1"/>
  <c r="J164" i="1"/>
  <c r="Q164" i="1"/>
  <c r="I164" i="1"/>
  <c r="K164" i="1"/>
  <c r="C164" i="1"/>
  <c r="C165" i="1" s="1"/>
  <c r="C166" i="1" s="1"/>
  <c r="P164" i="1"/>
  <c r="H164" i="1"/>
  <c r="H165" i="1" s="1"/>
  <c r="H166" i="1" s="1"/>
  <c r="M164" i="1"/>
  <c r="E164" i="1"/>
  <c r="F168" i="1" l="1"/>
  <c r="F174" i="1"/>
  <c r="F167" i="1"/>
  <c r="H174" i="1"/>
  <c r="H167" i="1"/>
  <c r="J145" i="1"/>
  <c r="I147" i="1"/>
  <c r="I146" i="1"/>
  <c r="E165" i="1"/>
  <c r="E166" i="1" s="1"/>
  <c r="E174" i="1" s="1"/>
  <c r="H168" i="1"/>
  <c r="D165" i="1"/>
  <c r="D166" i="1" s="1"/>
  <c r="D167" i="1" s="1"/>
  <c r="G165" i="1"/>
  <c r="G166" i="1" s="1"/>
  <c r="G174" i="1" s="1"/>
  <c r="D168" i="1" l="1"/>
  <c r="E167" i="1"/>
  <c r="E168" i="1"/>
  <c r="D174" i="1"/>
  <c r="G168" i="1"/>
  <c r="G167" i="1"/>
  <c r="K145" i="1"/>
  <c r="J147" i="1"/>
  <c r="J146" i="1"/>
  <c r="I165" i="1"/>
  <c r="I166" i="1" s="1"/>
  <c r="I155" i="1"/>
  <c r="I156" i="1" s="1"/>
  <c r="C174" i="1"/>
  <c r="C167" i="1"/>
  <c r="C168" i="1"/>
  <c r="L145" i="1" l="1"/>
  <c r="K147" i="1"/>
  <c r="K146" i="1"/>
  <c r="I174" i="1"/>
  <c r="I167" i="1"/>
  <c r="I168" i="1"/>
  <c r="J165" i="1"/>
  <c r="J166" i="1" s="1"/>
  <c r="J155" i="1"/>
  <c r="J156" i="1" s="1"/>
  <c r="M145" i="1" l="1"/>
  <c r="L147" i="1"/>
  <c r="L146" i="1"/>
  <c r="J167" i="1"/>
  <c r="J168" i="1"/>
  <c r="J174" i="1"/>
  <c r="K165" i="1"/>
  <c r="K166" i="1" s="1"/>
  <c r="K155" i="1"/>
  <c r="K156" i="1" s="1"/>
  <c r="K167" i="1" l="1"/>
  <c r="K168" i="1"/>
  <c r="K174" i="1"/>
  <c r="N145" i="1"/>
  <c r="M147" i="1"/>
  <c r="M146" i="1"/>
  <c r="L165" i="1"/>
  <c r="L166" i="1" s="1"/>
  <c r="L155" i="1"/>
  <c r="L156" i="1" s="1"/>
  <c r="O145" i="1" l="1"/>
  <c r="N147" i="1"/>
  <c r="N146" i="1"/>
  <c r="M155" i="1"/>
  <c r="M156" i="1" s="1"/>
  <c r="M165" i="1"/>
  <c r="M166" i="1" s="1"/>
  <c r="L168" i="1"/>
  <c r="L174" i="1"/>
  <c r="L167" i="1"/>
  <c r="M174" i="1" l="1"/>
  <c r="M167" i="1"/>
  <c r="M168" i="1"/>
  <c r="N155" i="1"/>
  <c r="N156" i="1" s="1"/>
  <c r="N165" i="1"/>
  <c r="N166" i="1" s="1"/>
  <c r="P145" i="1"/>
  <c r="O147" i="1"/>
  <c r="O146" i="1"/>
  <c r="Q145" i="1" l="1"/>
  <c r="P147" i="1"/>
  <c r="P146" i="1"/>
  <c r="N174" i="1"/>
  <c r="N167" i="1"/>
  <c r="N168" i="1"/>
  <c r="O155" i="1"/>
  <c r="O156" i="1" s="1"/>
  <c r="O165" i="1"/>
  <c r="O166" i="1" s="1"/>
  <c r="R145" i="1" l="1"/>
  <c r="Q147" i="1"/>
  <c r="Q146" i="1"/>
  <c r="O168" i="1"/>
  <c r="O167" i="1"/>
  <c r="O174" i="1"/>
  <c r="P165" i="1"/>
  <c r="P166" i="1" s="1"/>
  <c r="P155" i="1"/>
  <c r="P156" i="1" s="1"/>
  <c r="P168" i="1" l="1"/>
  <c r="P174" i="1"/>
  <c r="P167" i="1"/>
  <c r="Q165" i="1"/>
  <c r="Q166" i="1" s="1"/>
  <c r="Q155" i="1"/>
  <c r="Q156" i="1" s="1"/>
  <c r="S145" i="1"/>
  <c r="R147" i="1"/>
  <c r="R146" i="1"/>
  <c r="R165" i="1" l="1"/>
  <c r="R166" i="1" s="1"/>
  <c r="R155" i="1"/>
  <c r="R156" i="1" s="1"/>
  <c r="S147" i="1"/>
  <c r="S146" i="1"/>
  <c r="T145" i="1"/>
  <c r="Q174" i="1"/>
  <c r="Q167" i="1"/>
  <c r="Q168" i="1"/>
  <c r="T147" i="1" l="1"/>
  <c r="T146" i="1"/>
  <c r="U145" i="1"/>
  <c r="S165" i="1"/>
  <c r="S166" i="1" s="1"/>
  <c r="S155" i="1"/>
  <c r="S156" i="1" s="1"/>
  <c r="R174" i="1"/>
  <c r="R168" i="1"/>
  <c r="R167" i="1"/>
  <c r="S174" i="1" l="1"/>
  <c r="S167" i="1"/>
  <c r="S168" i="1"/>
  <c r="U147" i="1"/>
  <c r="U146" i="1"/>
  <c r="V145" i="1"/>
  <c r="T165" i="1"/>
  <c r="T166" i="1" s="1"/>
  <c r="T155" i="1"/>
  <c r="T156" i="1" s="1"/>
  <c r="V147" i="1" l="1"/>
  <c r="V146" i="1"/>
  <c r="W145" i="1"/>
  <c r="T174" i="1"/>
  <c r="T168" i="1"/>
  <c r="T167" i="1"/>
  <c r="U155" i="1"/>
  <c r="U156" i="1" s="1"/>
  <c r="U165" i="1"/>
  <c r="U166" i="1" s="1"/>
  <c r="U167" i="1" l="1"/>
  <c r="U168" i="1"/>
  <c r="U174" i="1"/>
  <c r="W147" i="1"/>
  <c r="W146" i="1"/>
  <c r="X145" i="1"/>
  <c r="V155" i="1"/>
  <c r="V156" i="1" s="1"/>
  <c r="V165" i="1"/>
  <c r="V166" i="1" s="1"/>
  <c r="X147" i="1" l="1"/>
  <c r="X146" i="1"/>
  <c r="Y145" i="1"/>
  <c r="W155" i="1"/>
  <c r="W156" i="1" s="1"/>
  <c r="W165" i="1"/>
  <c r="W166" i="1" s="1"/>
  <c r="V174" i="1"/>
  <c r="V168" i="1"/>
  <c r="V167" i="1"/>
  <c r="W174" i="1" l="1"/>
  <c r="W167" i="1"/>
  <c r="W168" i="1"/>
  <c r="Y147" i="1"/>
  <c r="Y146" i="1"/>
  <c r="Z145" i="1"/>
  <c r="X165" i="1"/>
  <c r="X166" i="1" s="1"/>
  <c r="X155" i="1"/>
  <c r="X156" i="1" s="1"/>
  <c r="X174" i="1" l="1"/>
  <c r="X167" i="1"/>
  <c r="X168" i="1"/>
  <c r="Y155" i="1"/>
  <c r="Y156" i="1" s="1"/>
  <c r="Y165" i="1"/>
  <c r="Y166" i="1" s="1"/>
  <c r="Z147" i="1"/>
  <c r="Z146" i="1"/>
  <c r="AA145" i="1"/>
  <c r="Y174" i="1" l="1"/>
  <c r="Y167" i="1"/>
  <c r="Y168" i="1"/>
  <c r="Z155" i="1"/>
  <c r="Z156" i="1" s="1"/>
  <c r="Z165" i="1"/>
  <c r="Z166" i="1" s="1"/>
  <c r="AA147" i="1"/>
  <c r="AA146" i="1"/>
  <c r="AB145" i="1"/>
  <c r="AB147" i="1" l="1"/>
  <c r="AB146" i="1"/>
  <c r="AC145" i="1"/>
  <c r="AA165" i="1"/>
  <c r="AA166" i="1" s="1"/>
  <c r="AA155" i="1"/>
  <c r="AA156" i="1" s="1"/>
  <c r="Z174" i="1"/>
  <c r="Z168" i="1"/>
  <c r="Z167" i="1"/>
  <c r="AA174" i="1" l="1"/>
  <c r="AA167" i="1"/>
  <c r="AA168" i="1"/>
  <c r="AB165" i="1"/>
  <c r="AB166" i="1" s="1"/>
  <c r="AB155" i="1"/>
  <c r="AB156" i="1" s="1"/>
  <c r="AC147" i="1"/>
  <c r="AC146" i="1"/>
  <c r="AD145" i="1"/>
  <c r="AB174" i="1" l="1"/>
  <c r="AB167" i="1"/>
  <c r="AB168" i="1"/>
  <c r="AD147" i="1"/>
  <c r="AD146" i="1"/>
  <c r="AE145" i="1"/>
  <c r="AC155" i="1"/>
  <c r="AC156" i="1" s="1"/>
  <c r="AC165" i="1"/>
  <c r="AC166" i="1" s="1"/>
  <c r="AC174" i="1" l="1"/>
  <c r="AC167" i="1"/>
  <c r="AC168" i="1"/>
  <c r="AE147" i="1"/>
  <c r="AE146" i="1"/>
  <c r="AF145" i="1"/>
  <c r="AD155" i="1"/>
  <c r="AD156" i="1" s="1"/>
  <c r="AD165" i="1"/>
  <c r="AD166" i="1" s="1"/>
  <c r="AD174" i="1" l="1"/>
  <c r="AD168" i="1"/>
  <c r="AD167" i="1"/>
  <c r="AE155" i="1"/>
  <c r="AE156" i="1" s="1"/>
  <c r="AE165" i="1"/>
  <c r="AE166" i="1" s="1"/>
  <c r="AF147" i="1"/>
  <c r="AF146" i="1"/>
  <c r="AG145" i="1"/>
  <c r="AG147" i="1" l="1"/>
  <c r="AG146" i="1"/>
  <c r="AH145" i="1"/>
  <c r="AE174" i="1"/>
  <c r="AE168" i="1"/>
  <c r="AE167" i="1"/>
  <c r="AF165" i="1"/>
  <c r="AF166" i="1" s="1"/>
  <c r="AF155" i="1"/>
  <c r="AF156" i="1" s="1"/>
  <c r="AF174" i="1" l="1"/>
  <c r="AF167" i="1"/>
  <c r="AF168" i="1"/>
  <c r="AG165" i="1"/>
  <c r="AG166" i="1" s="1"/>
  <c r="AG155" i="1"/>
  <c r="AG156" i="1" s="1"/>
  <c r="AH147" i="1"/>
  <c r="AH146" i="1"/>
  <c r="AI145" i="1"/>
  <c r="AI147" i="1" l="1"/>
  <c r="AI146" i="1"/>
  <c r="AJ145" i="1"/>
  <c r="AG167" i="1"/>
  <c r="AG168" i="1"/>
  <c r="AG174" i="1"/>
  <c r="AH165" i="1"/>
  <c r="AH166" i="1" s="1"/>
  <c r="AH155" i="1"/>
  <c r="AH156" i="1" s="1"/>
  <c r="AJ147" i="1" l="1"/>
  <c r="AJ146" i="1"/>
  <c r="AK145" i="1"/>
  <c r="AI165" i="1"/>
  <c r="AI166" i="1" s="1"/>
  <c r="AI155" i="1"/>
  <c r="AI156" i="1" s="1"/>
  <c r="AH174" i="1"/>
  <c r="AH167" i="1"/>
  <c r="AH168" i="1"/>
  <c r="AI174" i="1" l="1"/>
  <c r="AI168" i="1"/>
  <c r="AI167" i="1"/>
  <c r="AK147" i="1"/>
  <c r="AK146" i="1"/>
  <c r="AJ165" i="1"/>
  <c r="AJ166" i="1" s="1"/>
  <c r="AJ155" i="1"/>
  <c r="AJ156" i="1" s="1"/>
  <c r="AJ174" i="1" l="1"/>
  <c r="AJ167" i="1"/>
  <c r="AJ168" i="1"/>
  <c r="AK155" i="1"/>
  <c r="AK156" i="1" s="1"/>
  <c r="AK165" i="1"/>
  <c r="AK166" i="1" s="1"/>
  <c r="AK174" i="1" l="1"/>
  <c r="AK167" i="1"/>
  <c r="AK168" i="1"/>
</calcChain>
</file>

<file path=xl/sharedStrings.xml><?xml version="1.0" encoding="utf-8"?>
<sst xmlns="http://schemas.openxmlformats.org/spreadsheetml/2006/main" count="474" uniqueCount="215">
  <si>
    <t>ref2018.d121317a</t>
  </si>
  <si>
    <t>3. Energy Prices by Sector and Source</t>
  </si>
  <si>
    <t/>
  </si>
  <si>
    <t>2017-</t>
  </si>
  <si>
    <t xml:space="preserve">   Natural Gas 7/</t>
  </si>
  <si>
    <t xml:space="preserve">   Natural Gas</t>
  </si>
  <si>
    <t xml:space="preserve">   Btu = British thermal unit.</t>
  </si>
  <si>
    <t xml:space="preserve">   - - = Not applicable.</t>
  </si>
  <si>
    <t>2017:  EIA, Short-Term Energy Outlook, October 2017 and EIA, AEO2018 National Energy Modeling System run ref2018.d121317a.</t>
  </si>
  <si>
    <t>Projections:  EIA, AEO2018 National Energy Modeling System run ref2018.d121317a.</t>
  </si>
  <si>
    <t xml:space="preserve"> Sector and Source</t>
  </si>
  <si>
    <t xml:space="preserve"> Residential</t>
  </si>
  <si>
    <t xml:space="preserve">   Propane</t>
  </si>
  <si>
    <t xml:space="preserve">   Distillate Fuel Oil</t>
  </si>
  <si>
    <t xml:space="preserve">   Electricity</t>
  </si>
  <si>
    <t xml:space="preserve"> Commercial</t>
  </si>
  <si>
    <t xml:space="preserve">   Residual Fuel Oil</t>
  </si>
  <si>
    <t xml:space="preserve">   Metallurgical Coal</t>
  </si>
  <si>
    <t xml:space="preserve">   Other Industrial Coal</t>
  </si>
  <si>
    <t xml:space="preserve"> Transportation</t>
  </si>
  <si>
    <t xml:space="preserve">   Other Coal</t>
  </si>
  <si>
    <t xml:space="preserve">   Steam Coal</t>
  </si>
  <si>
    <t>the percentage of ethanol varies seasonally.  The annual average ethanol content of 74 percent is used for these projections.</t>
  </si>
  <si>
    <t>PRC000</t>
  </si>
  <si>
    <t>(2017 dollars per million Btu, unless otherwise noted)</t>
  </si>
  <si>
    <t>PRC000:ba_LiquefiedPetr</t>
  </si>
  <si>
    <t>PRC000:ba_DistillateFue</t>
  </si>
  <si>
    <t>PRC000:ba_NaturalGas</t>
  </si>
  <si>
    <t>PRC000:ba_Electricity</t>
  </si>
  <si>
    <t>PRC000:ca_LiquefiedGas</t>
  </si>
  <si>
    <t>PRC000:ca_DistillateFue</t>
  </si>
  <si>
    <t>PRC000:ca_ResidualFuel</t>
  </si>
  <si>
    <t>PRC000:ca_NaturalGas</t>
  </si>
  <si>
    <t>PRC000:ca_Electricity</t>
  </si>
  <si>
    <t xml:space="preserve"> Industrial 1/</t>
  </si>
  <si>
    <t>PRC000:da_LiquefiedPetr</t>
  </si>
  <si>
    <t>PRC000:da_DistillateFue</t>
  </si>
  <si>
    <t>PRC000:da_ResidualFuel</t>
  </si>
  <si>
    <t>PRC000:da_NaturalGas</t>
  </si>
  <si>
    <t xml:space="preserve">   Natural Gas 2/</t>
  </si>
  <si>
    <t>PRC000:da_Metallurgical</t>
  </si>
  <si>
    <t>PRC000:da_SteamCoal</t>
  </si>
  <si>
    <t>PRC000:da_CoaltoLiquids</t>
  </si>
  <si>
    <t xml:space="preserve">   Coal to Liquids</t>
  </si>
  <si>
    <t>PRC000:da_Electricity</t>
  </si>
  <si>
    <t>PRC000:ea_LiquefiedPetr</t>
  </si>
  <si>
    <t>PRC000:ea_Ethanol(E85)</t>
  </si>
  <si>
    <t xml:space="preserve">   E85 3/</t>
  </si>
  <si>
    <t>PRC000:ea_MotorGasoline</t>
  </si>
  <si>
    <t xml:space="preserve">   Motor Gasoline 4/</t>
  </si>
  <si>
    <t>PRC000:ea_JetFuel</t>
  </si>
  <si>
    <t xml:space="preserve">   Jet Fuel 5/</t>
  </si>
  <si>
    <t>PRC000:ea_DistillateFue</t>
  </si>
  <si>
    <t xml:space="preserve">   Diesel Fuel (distillate fuel oil) 6/</t>
  </si>
  <si>
    <t>PRC000:ea_ResidualFuel</t>
  </si>
  <si>
    <t>PRC000:ea_NaturalGas</t>
  </si>
  <si>
    <t>PRC000:ea_Electricity</t>
  </si>
  <si>
    <t xml:space="preserve"> Electric Power 8/</t>
  </si>
  <si>
    <t>PRC000:ga_DistillateFue</t>
  </si>
  <si>
    <t>PRC000:ga_ResidualFuel</t>
  </si>
  <si>
    <t>PRC000:ga_NaturalGas</t>
  </si>
  <si>
    <t>PRC000:ga_SteamCoal</t>
  </si>
  <si>
    <t>PRC000:ga_uranium</t>
  </si>
  <si>
    <t xml:space="preserve">   Uranium</t>
  </si>
  <si>
    <t xml:space="preserve"> Average Price to All Users 9/</t>
  </si>
  <si>
    <t>PRC000:ha_LiquefiedPetr</t>
  </si>
  <si>
    <t>PRC000:ha_Ethanol(E85)</t>
  </si>
  <si>
    <t>PRC000:ha_MotorGasoline</t>
  </si>
  <si>
    <t>PRC000:ha_JetFuel</t>
  </si>
  <si>
    <t>PRC000:ha_DistillateFue</t>
  </si>
  <si>
    <t>PRC000:ha_ResidualFuel</t>
  </si>
  <si>
    <t>PRC000:ha_NaturalGas</t>
  </si>
  <si>
    <t>PRC000:ha_Metallugical</t>
  </si>
  <si>
    <t>PRC000:ha_Coal</t>
  </si>
  <si>
    <t>PRC000:ha_CoaltoLiquids</t>
  </si>
  <si>
    <t>PRC000:ha_Electricity</t>
  </si>
  <si>
    <t>Non-Renewable Energy Expenditures by Sector</t>
  </si>
  <si>
    <t>(billion 2017 dollars)</t>
  </si>
  <si>
    <t>PRC000:ia_Residential</t>
  </si>
  <si>
    <t>PRC000:ia_Commercial</t>
  </si>
  <si>
    <t>PRC000:ia_Industrial</t>
  </si>
  <si>
    <t>PRC000:ia_Transportatio</t>
  </si>
  <si>
    <t>PRC000:ia_TotalNon-Rene</t>
  </si>
  <si>
    <t xml:space="preserve">   Total Non-Renewable Expenditures</t>
  </si>
  <si>
    <t>PRC000:ja_Transportatio</t>
  </si>
  <si>
    <t xml:space="preserve"> Transportation Renewable Expenditures</t>
  </si>
  <si>
    <t>PRC000:ja_TotalExpendit</t>
  </si>
  <si>
    <t xml:space="preserve">   Total Expenditures</t>
  </si>
  <si>
    <t>Prices in Nominal Dollars</t>
  </si>
  <si>
    <t>PRC000:nom_R_LiquefiedP</t>
  </si>
  <si>
    <t>PRC000:nom_R_Distillate</t>
  </si>
  <si>
    <t>PRC000:nom_R_NaturalGas</t>
  </si>
  <si>
    <t>PRC000:nom_R_Electricit</t>
  </si>
  <si>
    <t>PRC000:nom_C_LiquefiedG</t>
  </si>
  <si>
    <t>PRC000:nom_C_Distillate</t>
  </si>
  <si>
    <t>PRC000:nom_C_ResidualFu</t>
  </si>
  <si>
    <t>PRC000:nom_C_NaturalGas</t>
  </si>
  <si>
    <t>PRC000:nom_C_Electricit</t>
  </si>
  <si>
    <t>PRC000:nom_I_LiquefiedP</t>
  </si>
  <si>
    <t>PRC000:nom_I_Distillate</t>
  </si>
  <si>
    <t>PRC000:nom_I_ResidualFu</t>
  </si>
  <si>
    <t>PRC000:nom_I_NaturalGas</t>
  </si>
  <si>
    <t>PRC000:nom_I_Metallurgi</t>
  </si>
  <si>
    <t>PRC000:nom_I_SteamCoal</t>
  </si>
  <si>
    <t>PRC000:nom_I_CoaltoLiqu</t>
  </si>
  <si>
    <t>PRC000:nom_I_Electricit</t>
  </si>
  <si>
    <t>PRC000:nom_T_LiquefiedP</t>
  </si>
  <si>
    <t>PRC000:nom_T_Ethan(E85)</t>
  </si>
  <si>
    <t>PRC000:nom_T_MotorGasol</t>
  </si>
  <si>
    <t>PRC000:nom_T_JetFuel</t>
  </si>
  <si>
    <t>PRC000:nom_T_Distillate</t>
  </si>
  <si>
    <t>PRC000:nom_T_ResidualFu</t>
  </si>
  <si>
    <t>PRC000:nom_T_NaturalGas</t>
  </si>
  <si>
    <t>PRC000:nom_T_Electricit</t>
  </si>
  <si>
    <t>PRC000:nom_E_Distillate</t>
  </si>
  <si>
    <t>PRC000:nom_E_ResidualFu</t>
  </si>
  <si>
    <t>PRC000:nom_E_NaturalGas</t>
  </si>
  <si>
    <t>PRC000:nom_E_SteamCoal</t>
  </si>
  <si>
    <t>PRC000:nom_E_uranium</t>
  </si>
  <si>
    <t>PRC000:nom_Avg_Liquefie</t>
  </si>
  <si>
    <t>PRC000:nom_Avg_E85_E85</t>
  </si>
  <si>
    <t>PRC000:nom_Avg_MotorGas</t>
  </si>
  <si>
    <t>PRC000:nom_Avg_JetFuel</t>
  </si>
  <si>
    <t>PRC000:nom_Avg_Distilla</t>
  </si>
  <si>
    <t>PRC000:nom_Avg_Residual</t>
  </si>
  <si>
    <t>PRC000:nom_Avg_NaturalG</t>
  </si>
  <si>
    <t>PRC000:nom_Avg_Metallug</t>
  </si>
  <si>
    <t>PRC000:nom_Avg_Coal</t>
  </si>
  <si>
    <t>PRC000:nom_Avg_CoaltoLi</t>
  </si>
  <si>
    <t>PRC000:nom_Avg_Electric</t>
  </si>
  <si>
    <t>(billion nominal dollars)</t>
  </si>
  <si>
    <t>PRC000:nom_Residential</t>
  </si>
  <si>
    <t>PRC000:nom_Commercial</t>
  </si>
  <si>
    <t>PRC000:nom_Industrial</t>
  </si>
  <si>
    <t>PRC000:nom_TransNonRenw</t>
  </si>
  <si>
    <t>PRC000:nom_TotalNon-Ren</t>
  </si>
  <si>
    <t>PRC000:nom_TransRenewEx</t>
  </si>
  <si>
    <t>PRC000:nom_TotalExpendi</t>
  </si>
  <si>
    <t xml:space="preserve">   1/ Includes energy for combined heat and power plants that have a non-regulatory status, and small on-site generating systems.</t>
  </si>
  <si>
    <t xml:space="preserve">   3/ E85 refers to a blend of 85 percent ethanol (renewable) and 15 percent motor gasoline (nonrenewable).  To address cold starting issues,</t>
  </si>
  <si>
    <t xml:space="preserve">   4/ Sales weighted-average price for all grades.  Includes Federal, State, and local taxes.</t>
  </si>
  <si>
    <t xml:space="preserve">   5/ Kerosene-type jet fuel.  Includes Federal and State taxes while excluding county and local taxes.</t>
  </si>
  <si>
    <t xml:space="preserve">   6/ Diesel fuel for on-road use.  Includes Federal and State taxes while excluding county and local taxes.</t>
  </si>
  <si>
    <t xml:space="preserve">   7/ Natural gas used as fuel in motor vehicles, trains, and ships.  Price includes estimated motor vehicle fuel taxes</t>
  </si>
  <si>
    <t>and estimated dispensing costs or charges.</t>
  </si>
  <si>
    <t xml:space="preserve">   8/ Includes electricity-only and combined heat and power plants that have a regulatory status.</t>
  </si>
  <si>
    <t xml:space="preserve">   9/ Weighted averages of end-use fuel prices are derived from the prices shown in each sector and the corresponding sectoral consumption.</t>
  </si>
  <si>
    <t xml:space="preserve">   Note:  Data for 2016 are model results and may differ from official EIA data reports.</t>
  </si>
  <si>
    <t xml:space="preserve">   Sources:  2016 prices for motor gasoline, distillate fuel oil, and jet fuel are based on prices in the</t>
  </si>
  <si>
    <t>natural gas delivered prices derived from:  U.S. Department of Energy, Clean Cities Alternative Fuel Price Report.  2016</t>
  </si>
  <si>
    <t>electric power sector distillate and residual fuel oil prices:  EIA, Monthly Energy Review, September 2017.  2016 electric</t>
  </si>
  <si>
    <t>power sector natural gas prices derived from:  EIA, Electric Power Monthly, July 2017, Table 4.13.B.  2016 coal prices based on:</t>
  </si>
  <si>
    <t>EIA, Quarterly Coal Report, October-December 2016 and EIA, AEO2018 National Energy Modeling System run ref2018.d121317a.</t>
  </si>
  <si>
    <t>2016 electricity prices:  EIA, Monthly Energy Review, September 2017.  2016 E85 prices</t>
  </si>
  <si>
    <t>derived from:  U.S. Department of Energy, Clean Cities Alternative Fuel Price Report.</t>
  </si>
  <si>
    <t>Report</t>
  </si>
  <si>
    <t>Scenario</t>
  </si>
  <si>
    <t>Reference case</t>
  </si>
  <si>
    <t>Datekey</t>
  </si>
  <si>
    <t>Release Date</t>
  </si>
  <si>
    <t>Annual Energy Outlook 2018</t>
  </si>
  <si>
    <t>ref2018</t>
  </si>
  <si>
    <t>d121317a</t>
  </si>
  <si>
    <t>- -</t>
  </si>
  <si>
    <t xml:space="preserve">   2/ Excludes use for lease and plant fuel and fuel used for liquefaction in export facilities.</t>
  </si>
  <si>
    <t>U.S. Energy Information Administration (EIA), Petroleum Marketing Monthly, October 2017.  2016 residential and commercial</t>
  </si>
  <si>
    <t>natural gas delivered prices:  EIA, Natural Gas Annual 2016.  2016 industrial natural gas delivered prices based on:  EIA,</t>
  </si>
  <si>
    <t>Manufacturing Energy Consumption Survey, 2002-2014.  2016 transportation sector</t>
  </si>
  <si>
    <t xml:space="preserve"> February 2018</t>
  </si>
  <si>
    <t>TCE000:fa_NaturalGas</t>
  </si>
  <si>
    <t>TCE000:fa_Coal</t>
  </si>
  <si>
    <t>CSD000:nom_dollpershort</t>
  </si>
  <si>
    <t>CSD000:nom_dollmillionB</t>
  </si>
  <si>
    <t>CSD000:fa_ElectricPower</t>
  </si>
  <si>
    <t>million short tons coal for Electric Power 6/</t>
  </si>
  <si>
    <t>NGS000:ea_ElectricPower</t>
  </si>
  <si>
    <t xml:space="preserve"> trillion cuft gas for Electric Power 9/</t>
  </si>
  <si>
    <t>NGS000:nom_ElectricPowr</t>
  </si>
  <si>
    <t>million BTU/short ton coal</t>
  </si>
  <si>
    <t>metric tonnes CO2/million BTU coal</t>
  </si>
  <si>
    <t>million metric tonnes CO2/million short tons coal=tonnes/ton</t>
  </si>
  <si>
    <t>fee/metric tonne</t>
  </si>
  <si>
    <t>million BTU/thou cuft gas</t>
  </si>
  <si>
    <t>metric tonnes CO2/million BTU</t>
  </si>
  <si>
    <t>nominal $ / thou cuft  gas   Electric Power 7/</t>
  </si>
  <si>
    <t>nominal $ / million BTU  gas Electric Power 7/</t>
  </si>
  <si>
    <t>million metric tonnes CO2/trillion cf gas=tonnes/million cuft</t>
  </si>
  <si>
    <t xml:space="preserve"> million metric tonnes CO2  Natural Gas</t>
  </si>
  <si>
    <t>million metric tonnes CO2   Coal</t>
  </si>
  <si>
    <t>nominal dollars per short ton of coal for electric power</t>
  </si>
  <si>
    <t>nominal dollars per million BTU in coal for electric power</t>
  </si>
  <si>
    <t>ratio coal to gas prices</t>
  </si>
  <si>
    <t>coal excess over gas price</t>
  </si>
  <si>
    <t>ESD000:nom_Generation</t>
  </si>
  <si>
    <t>Nominal Electric price for Generation (cents/kwh)</t>
  </si>
  <si>
    <t>https://www.eia.gov/analysis/projection-data.php#annualproj</t>
  </si>
  <si>
    <t>ESD000:ka_Generation</t>
  </si>
  <si>
    <t>markup over lesser of gas or coal</t>
  </si>
  <si>
    <t>Electricity generation, including CCL fee</t>
  </si>
  <si>
    <t>fee on coal / million Btu</t>
  </si>
  <si>
    <t>fee on gas / million Btu</t>
  </si>
  <si>
    <t>2017$ Electric price for Generation (cents/kwh)</t>
  </si>
  <si>
    <t>Electricity generation price to consumers, EIA ($/million BTU), without CCL fee</t>
  </si>
  <si>
    <t>pumped storage construction, millions of 2017 dollars</t>
  </si>
  <si>
    <t>2016 gigawatt hours=million kilowatt hours</t>
  </si>
  <si>
    <t>years</t>
  </si>
  <si>
    <t>cost/kwh</t>
  </si>
  <si>
    <t>cost/ million btu</t>
  </si>
  <si>
    <t>Gas price with CCL fee</t>
  </si>
  <si>
    <t>Gas price, EIA estimate</t>
  </si>
  <si>
    <t>Coal price, EIA estimate</t>
  </si>
  <si>
    <t>Coal price with CCL fee, starting in 2020</t>
  </si>
  <si>
    <t>fee per metric tonne in 2017 dollars</t>
  </si>
  <si>
    <t>formula: expected reduction in CO2 from power generation, caused by fee, based on CCL studies</t>
  </si>
  <si>
    <t>Gas price with CCL fee doubled for methane leaks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</si>
</sst>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#,##0.000"/>
    <numFmt numFmtId="167" formatCode="#,##0.00000"/>
  </numFmts>
  <fonts count="35" x14ac:knownFonts="1"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sz val="8"/>
      <name val="Arial"/>
      <family val="2"/>
    </font>
    <font>
      <sz val="9"/>
      <name val="Calibri"/>
      <family val="2"/>
    </font>
    <font>
      <sz val="10"/>
      <color indexed="8"/>
      <name val="Arial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9"/>
      <color rgb="FFFF0000"/>
      <name val="Calibri"/>
      <family val="2"/>
    </font>
    <font>
      <i/>
      <sz val="8"/>
      <color rgb="FFFF0000"/>
      <name val="Arial"/>
      <family val="2"/>
    </font>
    <font>
      <i/>
      <sz val="9"/>
      <color rgb="FFFF0000"/>
      <name val="Calibri"/>
      <family val="2"/>
    </font>
    <font>
      <sz val="8"/>
      <color rgb="FF7030A0"/>
      <name val="Arial"/>
      <family val="2"/>
    </font>
    <font>
      <sz val="9"/>
      <color rgb="FF7030A0"/>
      <name val="Calibri"/>
      <family val="2"/>
    </font>
    <font>
      <i/>
      <sz val="8"/>
      <color rgb="FF7030A0"/>
      <name val="Arial"/>
      <family val="2"/>
    </font>
    <font>
      <i/>
      <sz val="9"/>
      <color rgb="FF7030A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0" applyNumberFormat="0" applyFont="0" applyProtection="0">
      <alignment wrapText="1"/>
    </xf>
    <xf numFmtId="0" fontId="18" fillId="0" borderId="0" applyNumberFormat="0" applyFill="0" applyBorder="0" applyAlignment="0" applyProtection="0"/>
    <xf numFmtId="0" fontId="18" fillId="0" borderId="11" applyNumberFormat="0" applyProtection="0">
      <alignment wrapText="1"/>
    </xf>
    <xf numFmtId="0" fontId="19" fillId="0" borderId="12" applyNumberFormat="0" applyProtection="0">
      <alignment wrapText="1"/>
    </xf>
    <xf numFmtId="0" fontId="19" fillId="0" borderId="13" applyNumberFormat="0" applyProtection="0">
      <alignment wrapText="1"/>
    </xf>
    <xf numFmtId="0" fontId="20" fillId="0" borderId="0" applyNumberFormat="0" applyProtection="0">
      <alignment horizontal="left"/>
    </xf>
    <xf numFmtId="9" fontId="18" fillId="0" borderId="0" applyFont="0" applyFill="0" applyBorder="0" applyAlignment="0" applyProtection="0"/>
  </cellStyleXfs>
  <cellXfs count="104">
    <xf numFmtId="0" fontId="0" fillId="0" borderId="0" xfId="0"/>
    <xf numFmtId="0" fontId="18" fillId="0" borderId="0" xfId="43" applyFont="1"/>
    <xf numFmtId="0" fontId="19" fillId="0" borderId="12" xfId="45" applyFont="1" applyFill="1" applyBorder="1" applyAlignment="1">
      <alignment wrapText="1"/>
    </xf>
    <xf numFmtId="0" fontId="21" fillId="0" borderId="0" xfId="0" applyFont="1"/>
    <xf numFmtId="0" fontId="20" fillId="0" borderId="0" xfId="47" applyFont="1" applyFill="1" applyBorder="1" applyAlignment="1">
      <alignment horizontal="left"/>
    </xf>
    <xf numFmtId="0" fontId="0" fillId="0" borderId="0" xfId="0" applyAlignment="1" applyProtection="1">
      <alignment horizontal="left"/>
    </xf>
    <xf numFmtId="0" fontId="19" fillId="0" borderId="13" xfId="46" applyFont="1" applyFill="1" applyBorder="1" applyAlignment="1">
      <alignment wrapText="1"/>
    </xf>
    <xf numFmtId="0" fontId="0" fillId="0" borderId="10" xfId="42" applyFont="1" applyFill="1" applyBorder="1" applyAlignment="1">
      <alignment wrapText="1"/>
    </xf>
    <xf numFmtId="4" fontId="0" fillId="0" borderId="10" xfId="42" applyNumberFormat="1" applyFont="1" applyFill="1" applyAlignment="1">
      <alignment horizontal="right" wrapText="1"/>
    </xf>
    <xf numFmtId="164" fontId="0" fillId="0" borderId="10" xfId="42" applyNumberFormat="1" applyFont="1" applyFill="1" applyAlignment="1">
      <alignment horizontal="right" wrapText="1"/>
    </xf>
    <xf numFmtId="4" fontId="19" fillId="0" borderId="13" xfId="46" applyNumberFormat="1" applyFill="1" applyAlignment="1">
      <alignment horizontal="right" wrapText="1"/>
    </xf>
    <xf numFmtId="164" fontId="19" fillId="0" borderId="13" xfId="46" applyNumberFormat="1" applyFill="1" applyAlignment="1">
      <alignment horizontal="right" wrapText="1"/>
    </xf>
    <xf numFmtId="0" fontId="22" fillId="0" borderId="0" xfId="0" applyFont="1"/>
    <xf numFmtId="0" fontId="23" fillId="0" borderId="0" xfId="0" applyFont="1"/>
    <xf numFmtId="0" fontId="21" fillId="33" borderId="0" xfId="0" applyFont="1" applyFill="1"/>
    <xf numFmtId="0" fontId="0" fillId="33" borderId="10" xfId="42" applyFont="1" applyFill="1" applyBorder="1" applyAlignment="1">
      <alignment wrapText="1"/>
    </xf>
    <xf numFmtId="4" fontId="0" fillId="33" borderId="10" xfId="42" applyNumberFormat="1" applyFont="1" applyFill="1" applyAlignment="1">
      <alignment horizontal="right" wrapText="1"/>
    </xf>
    <xf numFmtId="164" fontId="0" fillId="33" borderId="10" xfId="42" applyNumberFormat="1" applyFont="1" applyFill="1" applyAlignment="1">
      <alignment horizontal="right" wrapText="1"/>
    </xf>
    <xf numFmtId="0" fontId="0" fillId="33" borderId="0" xfId="0" applyFill="1"/>
    <xf numFmtId="0" fontId="21" fillId="0" borderId="0" xfId="0" applyFont="1" applyFill="1"/>
    <xf numFmtId="0" fontId="0" fillId="0" borderId="0" xfId="0" applyFill="1"/>
    <xf numFmtId="0" fontId="24" fillId="0" borderId="0" xfId="0" applyFont="1"/>
    <xf numFmtId="0" fontId="25" fillId="0" borderId="13" xfId="46" applyFont="1" applyFill="1" applyBorder="1" applyAlignment="1">
      <alignment wrapText="1"/>
    </xf>
    <xf numFmtId="0" fontId="26" fillId="0" borderId="0" xfId="0" applyFont="1"/>
    <xf numFmtId="0" fontId="24" fillId="0" borderId="10" xfId="42" applyFont="1" applyFill="1" applyBorder="1" applyAlignment="1">
      <alignment wrapText="1"/>
    </xf>
    <xf numFmtId="4" fontId="24" fillId="0" borderId="10" xfId="42" applyNumberFormat="1" applyFont="1" applyFill="1" applyAlignment="1">
      <alignment horizontal="right" wrapText="1"/>
    </xf>
    <xf numFmtId="164" fontId="24" fillId="0" borderId="10" xfId="42" applyNumberFormat="1" applyFont="1" applyFill="1" applyAlignment="1">
      <alignment horizontal="right" wrapText="1"/>
    </xf>
    <xf numFmtId="0" fontId="26" fillId="33" borderId="0" xfId="0" applyFont="1" applyFill="1"/>
    <xf numFmtId="0" fontId="24" fillId="33" borderId="10" xfId="42" applyFont="1" applyFill="1" applyBorder="1" applyAlignment="1">
      <alignment wrapText="1"/>
    </xf>
    <xf numFmtId="4" fontId="24" fillId="33" borderId="10" xfId="42" applyNumberFormat="1" applyFont="1" applyFill="1" applyAlignment="1">
      <alignment horizontal="right" wrapText="1"/>
    </xf>
    <xf numFmtId="164" fontId="24" fillId="33" borderId="10" xfId="42" applyNumberFormat="1" applyFont="1" applyFill="1" applyAlignment="1">
      <alignment horizontal="right" wrapText="1"/>
    </xf>
    <xf numFmtId="0" fontId="24" fillId="33" borderId="0" xfId="0" applyFont="1" applyFill="1"/>
    <xf numFmtId="0" fontId="0" fillId="0" borderId="0" xfId="42" applyFont="1" applyFill="1" applyBorder="1" applyAlignment="1">
      <alignment wrapText="1"/>
    </xf>
    <xf numFmtId="3" fontId="0" fillId="0" borderId="10" xfId="42" applyNumberFormat="1" applyFont="1" applyFill="1" applyAlignment="1">
      <alignment horizontal="right" wrapText="1"/>
    </xf>
    <xf numFmtId="0" fontId="21" fillId="34" borderId="0" xfId="0" applyFont="1" applyFill="1"/>
    <xf numFmtId="3" fontId="0" fillId="34" borderId="10" xfId="42" applyNumberFormat="1" applyFont="1" applyFill="1" applyAlignment="1">
      <alignment horizontal="right" wrapText="1"/>
    </xf>
    <xf numFmtId="0" fontId="0" fillId="34" borderId="0" xfId="0" applyFill="1"/>
    <xf numFmtId="165" fontId="0" fillId="0" borderId="10" xfId="42" applyNumberFormat="1" applyFont="1" applyFill="1" applyAlignment="1">
      <alignment horizontal="right" wrapText="1"/>
    </xf>
    <xf numFmtId="0" fontId="24" fillId="0" borderId="0" xfId="42" applyFont="1" applyFill="1" applyBorder="1" applyAlignment="1">
      <alignment wrapText="1"/>
    </xf>
    <xf numFmtId="0" fontId="0" fillId="34" borderId="0" xfId="42" applyFont="1" applyFill="1" applyBorder="1" applyAlignment="1">
      <alignment wrapText="1"/>
    </xf>
    <xf numFmtId="0" fontId="0" fillId="0" borderId="10" xfId="42" applyFont="1" applyFill="1" applyBorder="1" applyAlignment="1"/>
    <xf numFmtId="165" fontId="24" fillId="0" borderId="10" xfId="42" applyNumberFormat="1" applyFont="1" applyFill="1" applyAlignment="1">
      <alignment horizontal="right" wrapText="1"/>
    </xf>
    <xf numFmtId="1" fontId="18" fillId="0" borderId="0" xfId="43" applyNumberFormat="1" applyFont="1"/>
    <xf numFmtId="0" fontId="18" fillId="0" borderId="0" xfId="42" applyFont="1" applyFill="1" applyBorder="1" applyAlignment="1">
      <alignment wrapText="1"/>
    </xf>
    <xf numFmtId="165" fontId="18" fillId="0" borderId="10" xfId="42" applyNumberFormat="1" applyFont="1" applyFill="1" applyAlignment="1">
      <alignment horizontal="right" wrapText="1"/>
    </xf>
    <xf numFmtId="164" fontId="18" fillId="0" borderId="10" xfId="42" applyNumberFormat="1" applyFont="1" applyFill="1" applyAlignment="1">
      <alignment horizontal="right" wrapText="1"/>
    </xf>
    <xf numFmtId="0" fontId="0" fillId="0" borderId="0" xfId="0" applyFont="1"/>
    <xf numFmtId="167" fontId="18" fillId="0" borderId="10" xfId="42" applyNumberFormat="1" applyFont="1" applyFill="1" applyAlignment="1">
      <alignment horizontal="right" wrapText="1"/>
    </xf>
    <xf numFmtId="0" fontId="18" fillId="0" borderId="11" xfId="44" applyFont="1" applyFill="1" applyBorder="1" applyAlignment="1">
      <alignment wrapText="1"/>
    </xf>
    <xf numFmtId="0" fontId="27" fillId="35" borderId="0" xfId="0" applyFont="1" applyFill="1"/>
    <xf numFmtId="0" fontId="28" fillId="35" borderId="10" xfId="42" applyFont="1" applyFill="1" applyBorder="1" applyAlignment="1">
      <alignment wrapText="1"/>
    </xf>
    <xf numFmtId="3" fontId="28" fillId="35" borderId="10" xfId="42" applyNumberFormat="1" applyFont="1" applyFill="1" applyAlignment="1">
      <alignment horizontal="right" wrapText="1"/>
    </xf>
    <xf numFmtId="164" fontId="28" fillId="35" borderId="10" xfId="42" applyNumberFormat="1" applyFont="1" applyFill="1" applyAlignment="1">
      <alignment horizontal="right" wrapText="1"/>
    </xf>
    <xf numFmtId="0" fontId="28" fillId="35" borderId="0" xfId="0" applyFont="1" applyFill="1"/>
    <xf numFmtId="0" fontId="27" fillId="33" borderId="0" xfId="0" applyFont="1" applyFill="1"/>
    <xf numFmtId="0" fontId="28" fillId="33" borderId="10" xfId="42" applyFont="1" applyFill="1" applyBorder="1" applyAlignment="1">
      <alignment wrapText="1"/>
    </xf>
    <xf numFmtId="4" fontId="28" fillId="33" borderId="10" xfId="42" applyNumberFormat="1" applyFont="1" applyFill="1" applyAlignment="1">
      <alignment horizontal="right" wrapText="1"/>
    </xf>
    <xf numFmtId="164" fontId="28" fillId="33" borderId="10" xfId="42" applyNumberFormat="1" applyFont="1" applyFill="1" applyAlignment="1">
      <alignment horizontal="right" wrapText="1"/>
    </xf>
    <xf numFmtId="0" fontId="28" fillId="33" borderId="0" xfId="0" applyFont="1" applyFill="1"/>
    <xf numFmtId="0" fontId="27" fillId="0" borderId="0" xfId="0" applyFont="1" applyFill="1"/>
    <xf numFmtId="0" fontId="28" fillId="0" borderId="10" xfId="42" applyFont="1" applyFill="1" applyBorder="1" applyAlignment="1"/>
    <xf numFmtId="4" fontId="28" fillId="0" borderId="10" xfId="42" applyNumberFormat="1" applyFont="1" applyFill="1" applyAlignment="1">
      <alignment horizontal="right" wrapText="1"/>
    </xf>
    <xf numFmtId="0" fontId="28" fillId="0" borderId="0" xfId="0" applyFont="1" applyFill="1"/>
    <xf numFmtId="0" fontId="29" fillId="36" borderId="0" xfId="0" applyFont="1" applyFill="1"/>
    <xf numFmtId="0" fontId="30" fillId="36" borderId="10" xfId="42" applyFont="1" applyFill="1" applyBorder="1" applyAlignment="1">
      <alignment wrapText="1"/>
    </xf>
    <xf numFmtId="4" fontId="30" fillId="36" borderId="10" xfId="42" applyNumberFormat="1" applyFont="1" applyFill="1" applyAlignment="1">
      <alignment horizontal="right" wrapText="1"/>
    </xf>
    <xf numFmtId="164" fontId="30" fillId="36" borderId="10" xfId="42" applyNumberFormat="1" applyFont="1" applyFill="1" applyAlignment="1">
      <alignment horizontal="right" wrapText="1"/>
    </xf>
    <xf numFmtId="0" fontId="30" fillId="36" borderId="0" xfId="0" applyFont="1" applyFill="1"/>
    <xf numFmtId="0" fontId="30" fillId="36" borderId="0" xfId="42" applyFont="1" applyFill="1" applyBorder="1" applyAlignment="1">
      <alignment wrapText="1"/>
    </xf>
    <xf numFmtId="164" fontId="30" fillId="36" borderId="10" xfId="48" applyNumberFormat="1" applyFont="1" applyFill="1" applyBorder="1" applyAlignment="1">
      <alignment horizontal="right" wrapText="1"/>
    </xf>
    <xf numFmtId="0" fontId="29" fillId="0" borderId="0" xfId="0" applyFont="1" applyFill="1"/>
    <xf numFmtId="0" fontId="28" fillId="0" borderId="0" xfId="42" applyFont="1" applyFill="1" applyBorder="1" applyAlignment="1">
      <alignment wrapText="1"/>
    </xf>
    <xf numFmtId="4" fontId="30" fillId="0" borderId="10" xfId="42" applyNumberFormat="1" applyFont="1" applyFill="1" applyAlignment="1">
      <alignment horizontal="right" wrapText="1"/>
    </xf>
    <xf numFmtId="0" fontId="30" fillId="0" borderId="0" xfId="0" applyFont="1" applyFill="1"/>
    <xf numFmtId="0" fontId="29" fillId="37" borderId="0" xfId="0" applyFont="1" applyFill="1"/>
    <xf numFmtId="0" fontId="28" fillId="37" borderId="0" xfId="42" applyFont="1" applyFill="1" applyBorder="1" applyAlignment="1">
      <alignment wrapText="1"/>
    </xf>
    <xf numFmtId="4" fontId="28" fillId="37" borderId="10" xfId="42" applyNumberFormat="1" applyFont="1" applyFill="1" applyAlignment="1">
      <alignment horizontal="right" wrapText="1"/>
    </xf>
    <xf numFmtId="0" fontId="30" fillId="37" borderId="0" xfId="0" applyFont="1" applyFill="1"/>
    <xf numFmtId="0" fontId="31" fillId="35" borderId="0" xfId="0" applyFont="1" applyFill="1"/>
    <xf numFmtId="0" fontId="32" fillId="35" borderId="10" xfId="42" applyFont="1" applyFill="1" applyBorder="1" applyAlignment="1">
      <alignment wrapText="1"/>
    </xf>
    <xf numFmtId="3" fontId="32" fillId="35" borderId="10" xfId="42" applyNumberFormat="1" applyFont="1" applyFill="1" applyAlignment="1">
      <alignment horizontal="right" wrapText="1"/>
    </xf>
    <xf numFmtId="164" fontId="32" fillId="35" borderId="10" xfId="42" applyNumberFormat="1" applyFont="1" applyFill="1" applyAlignment="1">
      <alignment horizontal="right" wrapText="1"/>
    </xf>
    <xf numFmtId="0" fontId="32" fillId="35" borderId="0" xfId="0" applyFont="1" applyFill="1"/>
    <xf numFmtId="0" fontId="31" fillId="33" borderId="0" xfId="0" applyFont="1" applyFill="1"/>
    <xf numFmtId="0" fontId="32" fillId="33" borderId="10" xfId="42" applyFont="1" applyFill="1" applyBorder="1" applyAlignment="1">
      <alignment wrapText="1"/>
    </xf>
    <xf numFmtId="3" fontId="32" fillId="33" borderId="10" xfId="42" applyNumberFormat="1" applyFont="1" applyFill="1" applyAlignment="1">
      <alignment horizontal="right" wrapText="1"/>
    </xf>
    <xf numFmtId="164" fontId="32" fillId="33" borderId="10" xfId="42" applyNumberFormat="1" applyFont="1" applyFill="1" applyAlignment="1">
      <alignment horizontal="right" wrapText="1"/>
    </xf>
    <xf numFmtId="0" fontId="32" fillId="33" borderId="0" xfId="0" applyFont="1" applyFill="1"/>
    <xf numFmtId="0" fontId="31" fillId="0" borderId="0" xfId="0" applyFont="1" applyFill="1"/>
    <xf numFmtId="0" fontId="32" fillId="0" borderId="10" xfId="42" applyFont="1" applyFill="1" applyBorder="1" applyAlignment="1"/>
    <xf numFmtId="4" fontId="32" fillId="0" borderId="10" xfId="42" applyNumberFormat="1" applyFont="1" applyFill="1" applyAlignment="1">
      <alignment horizontal="right" wrapText="1"/>
    </xf>
    <xf numFmtId="0" fontId="32" fillId="0" borderId="0" xfId="0" applyFont="1" applyFill="1"/>
    <xf numFmtId="0" fontId="33" fillId="36" borderId="0" xfId="0" applyFont="1" applyFill="1"/>
    <xf numFmtId="0" fontId="34" fillId="36" borderId="10" xfId="42" applyFont="1" applyFill="1" applyBorder="1" applyAlignment="1">
      <alignment wrapText="1"/>
    </xf>
    <xf numFmtId="4" fontId="34" fillId="36" borderId="10" xfId="42" applyNumberFormat="1" applyFont="1" applyFill="1" applyAlignment="1">
      <alignment horizontal="right" wrapText="1"/>
    </xf>
    <xf numFmtId="164" fontId="34" fillId="36" borderId="10" xfId="42" applyNumberFormat="1" applyFont="1" applyFill="1" applyAlignment="1">
      <alignment horizontal="right" wrapText="1"/>
    </xf>
    <xf numFmtId="0" fontId="34" fillId="36" borderId="0" xfId="0" applyFont="1" applyFill="1"/>
    <xf numFmtId="0" fontId="32" fillId="0" borderId="0" xfId="42" applyFont="1" applyFill="1" applyBorder="1" applyAlignment="1">
      <alignment wrapText="1"/>
    </xf>
    <xf numFmtId="166" fontId="32" fillId="0" borderId="10" xfId="42" applyNumberFormat="1" applyFont="1" applyFill="1" applyAlignment="1">
      <alignment horizontal="right" wrapText="1"/>
    </xf>
    <xf numFmtId="0" fontId="31" fillId="37" borderId="0" xfId="0" applyFont="1" applyFill="1"/>
    <xf numFmtId="0" fontId="32" fillId="37" borderId="0" xfId="42" applyFont="1" applyFill="1" applyBorder="1" applyAlignment="1">
      <alignment wrapText="1"/>
    </xf>
    <xf numFmtId="4" fontId="32" fillId="37" borderId="10" xfId="42" applyNumberFormat="1" applyFont="1" applyFill="1" applyAlignment="1">
      <alignment horizontal="right" wrapText="1"/>
    </xf>
    <xf numFmtId="0" fontId="32" fillId="37" borderId="0" xfId="0" applyFont="1" applyFill="1"/>
    <xf numFmtId="0" fontId="19" fillId="0" borderId="0" xfId="45" applyFont="1" applyFill="1" applyBorder="1" applyAlignment="1">
      <alignment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ody: normal cell" xfId="42"/>
    <cellStyle name="Calculation" xfId="11" builtinId="22" customBuiltin="1"/>
    <cellStyle name="Check Cell" xfId="13" builtinId="23" customBuiltin="1"/>
    <cellStyle name="Explanatory Text" xfId="16" builtinId="53" customBuiltin="1"/>
    <cellStyle name="Font: Calibri, 9pt regular" xfId="43"/>
    <cellStyle name="Footnotes: top row" xfId="44"/>
    <cellStyle name="Good" xfId="6" builtinId="26" customBuiltin="1"/>
    <cellStyle name="Header: bottom row" xfId="45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Parent row" xfId="46"/>
    <cellStyle name="Percent" xfId="48" builtinId="5"/>
    <cellStyle name="Table title" xfId="47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6907261592301"/>
          <c:y val="0.15124545624265587"/>
          <c:w val="0.49242694663167103"/>
          <c:h val="0.78771455869271578"/>
        </c:manualLayout>
      </c:layout>
      <c:scatterChart>
        <c:scatterStyle val="lineMarker"/>
        <c:varyColors val="0"/>
        <c:ser>
          <c:idx val="5"/>
          <c:order val="0"/>
          <c:tx>
            <c:strRef>
              <c:f>price!$B$157</c:f>
              <c:strCache>
                <c:ptCount val="1"/>
                <c:pt idx="0">
                  <c:v>Gas price with CCL fee doubled for methane leaks</c:v>
                </c:pt>
              </c:strCache>
            </c:strRef>
          </c:tx>
          <c:spPr>
            <a:ln w="38100" cmpd="dbl">
              <a:solidFill>
                <a:schemeClr val="accent2">
                  <a:lumMod val="50000"/>
                </a:schemeClr>
              </a:solidFill>
            </a:ln>
          </c:spPr>
          <c:marker>
            <c:symbol val="triangle"/>
            <c:size val="5"/>
            <c:spPr>
              <a:noFill/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price!$C$1:$AK$1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xVal>
          <c:yVal>
            <c:numRef>
              <c:f>price!$C$157:$AK$157</c:f>
              <c:numCache>
                <c:formatCode>#,##0.00</c:formatCode>
                <c:ptCount val="35"/>
                <c:pt idx="0">
                  <c:v>2.9334359999999999</c:v>
                </c:pt>
                <c:pt idx="1">
                  <c:v>3.4661050000000002</c:v>
                </c:pt>
                <c:pt idx="2">
                  <c:v>3.5723400000000001</c:v>
                </c:pt>
                <c:pt idx="3">
                  <c:v>3.9213200000000001</c:v>
                </c:pt>
                <c:pt idx="4">
                  <c:v>5.639952212959555</c:v>
                </c:pt>
                <c:pt idx="5">
                  <c:v>6.5084627141824587</c:v>
                </c:pt>
                <c:pt idx="6">
                  <c:v>7.4327902818335323</c:v>
                </c:pt>
                <c:pt idx="7">
                  <c:v>8.389572295443644</c:v>
                </c:pt>
                <c:pt idx="8">
                  <c:v>9.2904764189699094</c:v>
                </c:pt>
                <c:pt idx="9">
                  <c:v>10.174900799119783</c:v>
                </c:pt>
                <c:pt idx="10">
                  <c:v>10.939398917771989</c:v>
                </c:pt>
                <c:pt idx="11">
                  <c:v>11.680470081417791</c:v>
                </c:pt>
                <c:pt idx="12">
                  <c:v>12.35648817679947</c:v>
                </c:pt>
                <c:pt idx="13">
                  <c:v>13.059076176453896</c:v>
                </c:pt>
                <c:pt idx="14">
                  <c:v>13.66374148436787</c:v>
                </c:pt>
                <c:pt idx="15">
                  <c:v>14.23246335410176</c:v>
                </c:pt>
                <c:pt idx="16">
                  <c:v>14.793294650095701</c:v>
                </c:pt>
                <c:pt idx="17">
                  <c:v>15.294235080101149</c:v>
                </c:pt>
                <c:pt idx="18">
                  <c:v>15.787727440512256</c:v>
                </c:pt>
                <c:pt idx="19">
                  <c:v>16.23662584932698</c:v>
                </c:pt>
                <c:pt idx="20">
                  <c:v>16.770636337196603</c:v>
                </c:pt>
                <c:pt idx="21">
                  <c:v>17.176009363058192</c:v>
                </c:pt>
                <c:pt idx="22">
                  <c:v>17.62156649540464</c:v>
                </c:pt>
                <c:pt idx="23">
                  <c:v>18.02475989929237</c:v>
                </c:pt>
                <c:pt idx="24">
                  <c:v>18.382715341794146</c:v>
                </c:pt>
                <c:pt idx="25">
                  <c:v>18.716669488073592</c:v>
                </c:pt>
                <c:pt idx="26">
                  <c:v>19.054340499089456</c:v>
                </c:pt>
                <c:pt idx="27">
                  <c:v>19.350307570050038</c:v>
                </c:pt>
                <c:pt idx="28">
                  <c:v>19.637212643304071</c:v>
                </c:pt>
                <c:pt idx="29">
                  <c:v>19.882591063010029</c:v>
                </c:pt>
                <c:pt idx="30">
                  <c:v>20.118310557036533</c:v>
                </c:pt>
                <c:pt idx="31">
                  <c:v>20.337761140423293</c:v>
                </c:pt>
                <c:pt idx="32">
                  <c:v>20.57513197987636</c:v>
                </c:pt>
                <c:pt idx="33">
                  <c:v>20.766451857827551</c:v>
                </c:pt>
                <c:pt idx="34">
                  <c:v>20.968840224146039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price!$B$172</c:f>
              <c:strCache>
                <c:ptCount val="1"/>
                <c:pt idx="0">
                  <c:v>Electricity generation price to consumers, EIA ($/million BTU), without CCL fee</c:v>
                </c:pt>
              </c:strCache>
            </c:strRef>
          </c:tx>
          <c:spPr>
            <a:ln w="38100" cmpd="dbl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price!$C$1:$AK$1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xVal>
          <c:yVal>
            <c:numRef>
              <c:f>price!$C$172:$AK$172</c:f>
              <c:numCache>
                <c:formatCode>#,##0.0</c:formatCode>
                <c:ptCount val="35"/>
                <c:pt idx="0">
                  <c:v>19.10831376252607</c:v>
                </c:pt>
                <c:pt idx="1">
                  <c:v>18.328706581618558</c:v>
                </c:pt>
                <c:pt idx="2">
                  <c:v>18.404691121394393</c:v>
                </c:pt>
                <c:pt idx="3">
                  <c:v>18.235319480914391</c:v>
                </c:pt>
                <c:pt idx="4">
                  <c:v>18.53541547811523</c:v>
                </c:pt>
                <c:pt idx="5">
                  <c:v>18.225469361803558</c:v>
                </c:pt>
                <c:pt idx="6">
                  <c:v>17.96054189460272</c:v>
                </c:pt>
                <c:pt idx="7">
                  <c:v>17.813654667636055</c:v>
                </c:pt>
                <c:pt idx="8">
                  <c:v>17.722023062721053</c:v>
                </c:pt>
                <c:pt idx="9">
                  <c:v>17.797049260054386</c:v>
                </c:pt>
                <c:pt idx="10">
                  <c:v>17.679076426169384</c:v>
                </c:pt>
                <c:pt idx="11">
                  <c:v>17.629617750146053</c:v>
                </c:pt>
                <c:pt idx="12">
                  <c:v>17.560403152395217</c:v>
                </c:pt>
                <c:pt idx="13">
                  <c:v>17.510223521506884</c:v>
                </c:pt>
                <c:pt idx="14">
                  <c:v>17.458748516430216</c:v>
                </c:pt>
                <c:pt idx="15">
                  <c:v>17.426651371383549</c:v>
                </c:pt>
                <c:pt idx="16">
                  <c:v>17.319967635628547</c:v>
                </c:pt>
                <c:pt idx="17">
                  <c:v>17.200549961302713</c:v>
                </c:pt>
                <c:pt idx="18">
                  <c:v>17.08008895392021</c:v>
                </c:pt>
                <c:pt idx="19">
                  <c:v>16.98211822147271</c:v>
                </c:pt>
                <c:pt idx="20">
                  <c:v>16.946038240403546</c:v>
                </c:pt>
                <c:pt idx="21">
                  <c:v>16.89241209357521</c:v>
                </c:pt>
                <c:pt idx="22">
                  <c:v>16.886234155138542</c:v>
                </c:pt>
                <c:pt idx="23">
                  <c:v>16.875959082956875</c:v>
                </c:pt>
                <c:pt idx="24">
                  <c:v>16.830676669871043</c:v>
                </c:pt>
                <c:pt idx="25">
                  <c:v>16.767346939473541</c:v>
                </c:pt>
                <c:pt idx="26">
                  <c:v>16.69255812971771</c:v>
                </c:pt>
                <c:pt idx="27">
                  <c:v>16.624756134588541</c:v>
                </c:pt>
                <c:pt idx="28">
                  <c:v>16.568099632758535</c:v>
                </c:pt>
                <c:pt idx="29">
                  <c:v>16.50867653990187</c:v>
                </c:pt>
                <c:pt idx="30">
                  <c:v>16.414345750309369</c:v>
                </c:pt>
                <c:pt idx="31">
                  <c:v>16.368981277320202</c:v>
                </c:pt>
                <c:pt idx="32">
                  <c:v>16.542291793160206</c:v>
                </c:pt>
                <c:pt idx="33">
                  <c:v>16.565523537936038</c:v>
                </c:pt>
                <c:pt idx="34">
                  <c:v>16.483516387397703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price!$B$166</c:f>
              <c:strCache>
                <c:ptCount val="1"/>
                <c:pt idx="0">
                  <c:v>Coal price with CCL fee, starting in 2020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price!$C$1:$AK$1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xVal>
          <c:yVal>
            <c:numRef>
              <c:f>price!$C$166:$AK$166</c:f>
              <c:numCache>
                <c:formatCode>#,##0.00</c:formatCode>
                <c:ptCount val="35"/>
                <c:pt idx="0">
                  <c:v>2.198312</c:v>
                </c:pt>
                <c:pt idx="1">
                  <c:v>2.145607</c:v>
                </c:pt>
                <c:pt idx="2">
                  <c:v>2.1612290000000001</c:v>
                </c:pt>
                <c:pt idx="3">
                  <c:v>2.2062309999999998</c:v>
                </c:pt>
                <c:pt idx="4">
                  <c:v>3.5620104645516886</c:v>
                </c:pt>
                <c:pt idx="5">
                  <c:v>4.3988730209972218</c:v>
                </c:pt>
                <c:pt idx="6">
                  <c:v>5.1792960631976683</c:v>
                </c:pt>
                <c:pt idx="7">
                  <c:v>5.9384474063175148</c:v>
                </c:pt>
                <c:pt idx="8">
                  <c:v>6.6817671073791693</c:v>
                </c:pt>
                <c:pt idx="9">
                  <c:v>7.3805483151516977</c:v>
                </c:pt>
                <c:pt idx="10">
                  <c:v>8.0398517823684621</c:v>
                </c:pt>
                <c:pt idx="11">
                  <c:v>8.6683127305758507</c:v>
                </c:pt>
                <c:pt idx="12">
                  <c:v>9.2669596222517328</c:v>
                </c:pt>
                <c:pt idx="13">
                  <c:v>9.8467640869918185</c:v>
                </c:pt>
                <c:pt idx="14">
                  <c:v>10.397585954419153</c:v>
                </c:pt>
                <c:pt idx="15">
                  <c:v>10.915336241499677</c:v>
                </c:pt>
                <c:pt idx="16">
                  <c:v>11.409170797349095</c:v>
                </c:pt>
                <c:pt idx="17">
                  <c:v>11.877683861909009</c:v>
                </c:pt>
                <c:pt idx="18">
                  <c:v>12.322911315652995</c:v>
                </c:pt>
                <c:pt idx="19">
                  <c:v>12.742906847872323</c:v>
                </c:pt>
                <c:pt idx="20">
                  <c:v>13.138964128907386</c:v>
                </c:pt>
                <c:pt idx="21">
                  <c:v>13.510811683349639</c:v>
                </c:pt>
                <c:pt idx="22">
                  <c:v>13.862659047454676</c:v>
                </c:pt>
                <c:pt idx="23">
                  <c:v>14.189735716488014</c:v>
                </c:pt>
                <c:pt idx="24">
                  <c:v>14.488928788312062</c:v>
                </c:pt>
                <c:pt idx="25">
                  <c:v>14.770301787287575</c:v>
                </c:pt>
                <c:pt idx="26">
                  <c:v>15.027052779559893</c:v>
                </c:pt>
                <c:pt idx="27">
                  <c:v>15.260677064013105</c:v>
                </c:pt>
                <c:pt idx="28">
                  <c:v>15.476773495828695</c:v>
                </c:pt>
                <c:pt idx="29">
                  <c:v>15.667267513218423</c:v>
                </c:pt>
                <c:pt idx="30">
                  <c:v>15.839889505780246</c:v>
                </c:pt>
                <c:pt idx="31">
                  <c:v>15.99256024145039</c:v>
                </c:pt>
                <c:pt idx="32">
                  <c:v>16.12583261856803</c:v>
                </c:pt>
                <c:pt idx="33">
                  <c:v>16.252516494229447</c:v>
                </c:pt>
                <c:pt idx="34">
                  <c:v>16.355148079233302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price!$B$156</c:f>
              <c:strCache>
                <c:ptCount val="1"/>
                <c:pt idx="0">
                  <c:v>Gas price with CCL fee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triangle"/>
            <c:size val="5"/>
            <c:spPr>
              <a:noFill/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price!$C$1:$AK$1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xVal>
          <c:yVal>
            <c:numRef>
              <c:f>price!$C$156:$AK$156</c:f>
              <c:numCache>
                <c:formatCode>#,##0.00</c:formatCode>
                <c:ptCount val="35"/>
                <c:pt idx="0">
                  <c:v>2.9334359999999999</c:v>
                </c:pt>
                <c:pt idx="1">
                  <c:v>3.4661050000000002</c:v>
                </c:pt>
                <c:pt idx="2">
                  <c:v>3.5723400000000001</c:v>
                </c:pt>
                <c:pt idx="3">
                  <c:v>3.9213200000000001</c:v>
                </c:pt>
                <c:pt idx="4">
                  <c:v>4.8985841064797775</c:v>
                </c:pt>
                <c:pt idx="5">
                  <c:v>5.3026568570912289</c:v>
                </c:pt>
                <c:pt idx="6">
                  <c:v>5.7844201409167662</c:v>
                </c:pt>
                <c:pt idx="7">
                  <c:v>6.3213061477218222</c:v>
                </c:pt>
                <c:pt idx="8">
                  <c:v>6.8225072094849546</c:v>
                </c:pt>
                <c:pt idx="9">
                  <c:v>7.3262243995598917</c:v>
                </c:pt>
                <c:pt idx="10">
                  <c:v>7.7261364588859944</c:v>
                </c:pt>
                <c:pt idx="11">
                  <c:v>8.1189485407088959</c:v>
                </c:pt>
                <c:pt idx="12">
                  <c:v>8.4600305883997358</c:v>
                </c:pt>
                <c:pt idx="13">
                  <c:v>8.842428588226948</c:v>
                </c:pt>
                <c:pt idx="14">
                  <c:v>9.1431007421839361</c:v>
                </c:pt>
                <c:pt idx="15">
                  <c:v>9.4238716770508795</c:v>
                </c:pt>
                <c:pt idx="16">
                  <c:v>9.7118068250478515</c:v>
                </c:pt>
                <c:pt idx="17">
                  <c:v>9.9550015400505742</c:v>
                </c:pt>
                <c:pt idx="18">
                  <c:v>10.205425220256128</c:v>
                </c:pt>
                <c:pt idx="19">
                  <c:v>10.42573542466349</c:v>
                </c:pt>
                <c:pt idx="20">
                  <c:v>10.745534168598301</c:v>
                </c:pt>
                <c:pt idx="21">
                  <c:v>10.949320681529095</c:v>
                </c:pt>
                <c:pt idx="22">
                  <c:v>11.20477474770232</c:v>
                </c:pt>
                <c:pt idx="23">
                  <c:v>11.430355449646184</c:v>
                </c:pt>
                <c:pt idx="24">
                  <c:v>11.623105170897073</c:v>
                </c:pt>
                <c:pt idx="25">
                  <c:v>11.804438244036795</c:v>
                </c:pt>
                <c:pt idx="26">
                  <c:v>12.001443249544728</c:v>
                </c:pt>
                <c:pt idx="27">
                  <c:v>12.16943628502502</c:v>
                </c:pt>
                <c:pt idx="28">
                  <c:v>12.339750821652036</c:v>
                </c:pt>
                <c:pt idx="29">
                  <c:v>12.480210531505014</c:v>
                </c:pt>
                <c:pt idx="30">
                  <c:v>12.620530778518265</c:v>
                </c:pt>
                <c:pt idx="31">
                  <c:v>12.755259070211647</c:v>
                </c:pt>
                <c:pt idx="32">
                  <c:v>12.91943998993818</c:v>
                </c:pt>
                <c:pt idx="33">
                  <c:v>13.045784928913776</c:v>
                </c:pt>
                <c:pt idx="34">
                  <c:v>13.193112612073019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price!$B$118</c:f>
              <c:strCache>
                <c:ptCount val="1"/>
                <c:pt idx="0">
                  <c:v>Gas price, EIA estimate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triangle"/>
            <c:size val="3"/>
            <c:spPr>
              <a:noFill/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price!$C$1:$AK$1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xVal>
          <c:yVal>
            <c:numRef>
              <c:f>price!$C$51:$AK$51</c:f>
              <c:numCache>
                <c:formatCode>#,##0.00</c:formatCode>
                <c:ptCount val="35"/>
                <c:pt idx="0">
                  <c:v>2.9334359999999999</c:v>
                </c:pt>
                <c:pt idx="1">
                  <c:v>3.4661050000000002</c:v>
                </c:pt>
                <c:pt idx="2">
                  <c:v>3.5723400000000001</c:v>
                </c:pt>
                <c:pt idx="3">
                  <c:v>3.9213200000000001</c:v>
                </c:pt>
                <c:pt idx="4">
                  <c:v>4.157216</c:v>
                </c:pt>
                <c:pt idx="5">
                  <c:v>4.096851</c:v>
                </c:pt>
                <c:pt idx="6">
                  <c:v>4.13605</c:v>
                </c:pt>
                <c:pt idx="7">
                  <c:v>4.2530400000000004</c:v>
                </c:pt>
                <c:pt idx="8">
                  <c:v>4.3545379999999998</c:v>
                </c:pt>
                <c:pt idx="9">
                  <c:v>4.4775479999999996</c:v>
                </c:pt>
                <c:pt idx="10">
                  <c:v>4.5128740000000001</c:v>
                </c:pt>
                <c:pt idx="11">
                  <c:v>4.5574269999999997</c:v>
                </c:pt>
                <c:pt idx="12">
                  <c:v>4.5635729999999999</c:v>
                </c:pt>
                <c:pt idx="13">
                  <c:v>4.6257809999999999</c:v>
                </c:pt>
                <c:pt idx="14">
                  <c:v>4.6224600000000002</c:v>
                </c:pt>
                <c:pt idx="15">
                  <c:v>4.6152800000000003</c:v>
                </c:pt>
                <c:pt idx="16">
                  <c:v>4.6303190000000001</c:v>
                </c:pt>
                <c:pt idx="17">
                  <c:v>4.6157680000000001</c:v>
                </c:pt>
                <c:pt idx="18">
                  <c:v>4.6231229999999996</c:v>
                </c:pt>
                <c:pt idx="19">
                  <c:v>4.6148449999999999</c:v>
                </c:pt>
                <c:pt idx="20">
                  <c:v>4.7204319999999997</c:v>
                </c:pt>
                <c:pt idx="21">
                  <c:v>4.7226319999999999</c:v>
                </c:pt>
                <c:pt idx="22">
                  <c:v>4.7879829999999997</c:v>
                </c:pt>
                <c:pt idx="23">
                  <c:v>4.8359509999999997</c:v>
                </c:pt>
                <c:pt idx="24">
                  <c:v>4.8634950000000003</c:v>
                </c:pt>
                <c:pt idx="25">
                  <c:v>4.892207</c:v>
                </c:pt>
                <c:pt idx="26">
                  <c:v>4.9485460000000003</c:v>
                </c:pt>
                <c:pt idx="27">
                  <c:v>4.9885650000000004</c:v>
                </c:pt>
                <c:pt idx="28">
                  <c:v>5.0422890000000002</c:v>
                </c:pt>
                <c:pt idx="29">
                  <c:v>5.0778299999999996</c:v>
                </c:pt>
                <c:pt idx="30">
                  <c:v>5.1227510000000001</c:v>
                </c:pt>
                <c:pt idx="31">
                  <c:v>5.1727569999999998</c:v>
                </c:pt>
                <c:pt idx="32">
                  <c:v>5.2637479999999996</c:v>
                </c:pt>
                <c:pt idx="33">
                  <c:v>5.3251179999999998</c:v>
                </c:pt>
                <c:pt idx="34">
                  <c:v>5.4173850000000003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price!$B$119</c:f>
              <c:strCache>
                <c:ptCount val="1"/>
                <c:pt idx="0">
                  <c:v>Coal price, EIA estimate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square"/>
            <c:size val="3"/>
            <c:spPr>
              <a:solidFill>
                <a:schemeClr val="tx1"/>
              </a:solidFill>
            </c:spPr>
          </c:marker>
          <c:xVal>
            <c:numRef>
              <c:f>price!$C$1:$AK$1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xVal>
          <c:yVal>
            <c:numRef>
              <c:f>price!$C$52:$AK$52</c:f>
              <c:numCache>
                <c:formatCode>#,##0.00</c:formatCode>
                <c:ptCount val="35"/>
                <c:pt idx="0">
                  <c:v>2.198312</c:v>
                </c:pt>
                <c:pt idx="1">
                  <c:v>2.145607</c:v>
                </c:pt>
                <c:pt idx="2">
                  <c:v>2.1612290000000001</c:v>
                </c:pt>
                <c:pt idx="3">
                  <c:v>2.2062309999999998</c:v>
                </c:pt>
                <c:pt idx="4">
                  <c:v>2.2352810000000001</c:v>
                </c:pt>
                <c:pt idx="5">
                  <c:v>2.2407810000000001</c:v>
                </c:pt>
                <c:pt idx="6">
                  <c:v>2.2304840000000001</c:v>
                </c:pt>
                <c:pt idx="7">
                  <c:v>2.2388940000000002</c:v>
                </c:pt>
                <c:pt idx="8">
                  <c:v>2.2632919999999999</c:v>
                </c:pt>
                <c:pt idx="9">
                  <c:v>2.2779509999999998</c:v>
                </c:pt>
                <c:pt idx="10">
                  <c:v>2.2841619999999998</c:v>
                </c:pt>
                <c:pt idx="11">
                  <c:v>2.288891</c:v>
                </c:pt>
                <c:pt idx="12">
                  <c:v>2.2901410000000002</c:v>
                </c:pt>
                <c:pt idx="13">
                  <c:v>2.2972049999999999</c:v>
                </c:pt>
                <c:pt idx="14">
                  <c:v>2.3064550000000001</c:v>
                </c:pt>
                <c:pt idx="15">
                  <c:v>2.309774</c:v>
                </c:pt>
                <c:pt idx="16">
                  <c:v>2.3133309999999998</c:v>
                </c:pt>
                <c:pt idx="17">
                  <c:v>2.3244910000000001</c:v>
                </c:pt>
                <c:pt idx="18">
                  <c:v>2.3334410000000001</c:v>
                </c:pt>
                <c:pt idx="19">
                  <c:v>2.3485109999999998</c:v>
                </c:pt>
                <c:pt idx="20">
                  <c:v>2.3596349999999999</c:v>
                </c:pt>
                <c:pt idx="21">
                  <c:v>2.375076</c:v>
                </c:pt>
                <c:pt idx="22">
                  <c:v>2.3866139999999998</c:v>
                </c:pt>
                <c:pt idx="23">
                  <c:v>2.4029560000000001</c:v>
                </c:pt>
                <c:pt idx="24">
                  <c:v>2.409052</c:v>
                </c:pt>
                <c:pt idx="25">
                  <c:v>2.4179879999999998</c:v>
                </c:pt>
                <c:pt idx="26">
                  <c:v>2.425163</c:v>
                </c:pt>
                <c:pt idx="27">
                  <c:v>2.4298489999999999</c:v>
                </c:pt>
                <c:pt idx="28">
                  <c:v>2.4356010000000001</c:v>
                </c:pt>
                <c:pt idx="29">
                  <c:v>2.4389560000000001</c:v>
                </c:pt>
                <c:pt idx="30">
                  <c:v>2.4441959999999998</c:v>
                </c:pt>
                <c:pt idx="31">
                  <c:v>2.4472480000000001</c:v>
                </c:pt>
                <c:pt idx="32">
                  <c:v>2.4502760000000001</c:v>
                </c:pt>
                <c:pt idx="33">
                  <c:v>2.4588350000000001</c:v>
                </c:pt>
                <c:pt idx="34">
                  <c:v>2.46313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312192"/>
        <c:axId val="232312768"/>
      </c:scatterChart>
      <c:valAx>
        <c:axId val="232312192"/>
        <c:scaling>
          <c:orientation val="minMax"/>
          <c:max val="2050"/>
          <c:min val="2015"/>
        </c:scaling>
        <c:delete val="0"/>
        <c:axPos val="b"/>
        <c:numFmt formatCode="General" sourceLinked="1"/>
        <c:majorTickMark val="out"/>
        <c:minorTickMark val="none"/>
        <c:tickLblPos val="nextTo"/>
        <c:crossAx val="232312768"/>
        <c:crosses val="autoZero"/>
        <c:crossBetween val="midCat"/>
        <c:majorUnit val="5"/>
      </c:valAx>
      <c:valAx>
        <c:axId val="232312768"/>
        <c:scaling>
          <c:orientation val="minMax"/>
          <c:max val="21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232312192"/>
        <c:crosses val="autoZero"/>
        <c:crossBetween val="midCat"/>
        <c:majorUnit val="2"/>
      </c:valAx>
    </c:plotArea>
    <c:legend>
      <c:legendPos val="r"/>
      <c:layout>
        <c:manualLayout>
          <c:xMode val="edge"/>
          <c:yMode val="edge"/>
          <c:x val="0.63055555555555554"/>
          <c:y val="0.13101536980366538"/>
          <c:w val="0.34166666666666667"/>
          <c:h val="0.8562908359859272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175260</xdr:colOff>
      <xdr:row>141</xdr:row>
      <xdr:rowOff>152400</xdr:rowOff>
    </xdr:from>
    <xdr:to>
      <xdr:col>19</xdr:col>
      <xdr:colOff>358140</xdr:colOff>
      <xdr:row>166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0.23333</cdr:x>
      <cdr:y>0.23927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066800" cy="99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0.25388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4572000" cy="1059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 u="none"/>
            <a:t>Prices of Electricity and Fuels</a:t>
          </a:r>
          <a:r>
            <a:rPr lang="en-US" sz="1400" b="1" u="none" baseline="0"/>
            <a:t> Delivered to Electric Plants</a:t>
          </a:r>
        </a:p>
        <a:p xmlns:a="http://schemas.openxmlformats.org/drawingml/2006/main">
          <a:r>
            <a:rPr lang="en-US" sz="1100" b="0" u="none"/>
            <a:t>In 2017 dollars per million BTU, static, ignoring that markets will lower</a:t>
          </a:r>
          <a:r>
            <a:rPr lang="en-US" sz="1100" b="0" u="none" baseline="0"/>
            <a:t> </a:t>
          </a:r>
        </a:p>
        <a:p xmlns:a="http://schemas.openxmlformats.org/drawingml/2006/main">
          <a:r>
            <a:rPr lang="en-US" sz="1100" b="0" u="none" baseline="0"/>
            <a:t>producer prices and add renewables</a:t>
          </a:r>
          <a:endParaRPr lang="en-US" sz="1100" b="0" u="none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6"/>
  <sheetViews>
    <sheetView tabSelected="1" workbookViewId="0">
      <pane xSplit="2" ySplit="11" topLeftCell="H135" activePane="bottomRight" state="frozen"/>
      <selection activeCell="B1" sqref="B1"/>
      <selection pane="topRight" activeCell="C1" sqref="C1"/>
      <selection pane="bottomLeft" activeCell="B12" sqref="B12"/>
      <selection pane="bottomRight" activeCell="C157" sqref="C157:AK157"/>
    </sheetView>
  </sheetViews>
  <sheetFormatPr defaultRowHeight="15" customHeight="1" x14ac:dyDescent="0.25"/>
  <cols>
    <col min="1" max="1" width="24.28515625" customWidth="1"/>
    <col min="2" max="2" width="53.28515625" customWidth="1"/>
    <col min="3" max="3" width="10.7109375" bestFit="1" customWidth="1"/>
    <col min="38" max="38" width="9.28515625" customWidth="1"/>
  </cols>
  <sheetData>
    <row r="1" spans="1:38" ht="15" customHeight="1" thickBot="1" x14ac:dyDescent="0.3">
      <c r="A1" t="s">
        <v>195</v>
      </c>
      <c r="B1" s="1" t="s">
        <v>0</v>
      </c>
      <c r="C1" s="2">
        <v>2016</v>
      </c>
      <c r="D1" s="2">
        <v>2017</v>
      </c>
      <c r="E1" s="2">
        <v>2018</v>
      </c>
      <c r="F1" s="2">
        <v>2019</v>
      </c>
      <c r="G1" s="2">
        <v>2020</v>
      </c>
      <c r="H1" s="2">
        <v>2021</v>
      </c>
      <c r="I1" s="2">
        <v>2022</v>
      </c>
      <c r="J1" s="2">
        <v>2023</v>
      </c>
      <c r="K1" s="2">
        <v>2024</v>
      </c>
      <c r="L1" s="2">
        <v>2025</v>
      </c>
      <c r="M1" s="2">
        <v>2026</v>
      </c>
      <c r="N1" s="2">
        <v>2027</v>
      </c>
      <c r="O1" s="2">
        <v>2028</v>
      </c>
      <c r="P1" s="2">
        <v>2029</v>
      </c>
      <c r="Q1" s="2">
        <v>2030</v>
      </c>
      <c r="R1" s="2">
        <v>2031</v>
      </c>
      <c r="S1" s="2">
        <v>2032</v>
      </c>
      <c r="T1" s="2">
        <v>2033</v>
      </c>
      <c r="U1" s="2">
        <v>2034</v>
      </c>
      <c r="V1" s="2">
        <v>2035</v>
      </c>
      <c r="W1" s="2">
        <v>2036</v>
      </c>
      <c r="X1" s="2">
        <v>2037</v>
      </c>
      <c r="Y1" s="2">
        <v>2038</v>
      </c>
      <c r="Z1" s="2">
        <v>2039</v>
      </c>
      <c r="AA1" s="2">
        <v>2040</v>
      </c>
      <c r="AB1" s="2">
        <v>2041</v>
      </c>
      <c r="AC1" s="2">
        <v>2042</v>
      </c>
      <c r="AD1" s="2">
        <v>2043</v>
      </c>
      <c r="AE1" s="2">
        <v>2044</v>
      </c>
      <c r="AF1" s="2">
        <v>2045</v>
      </c>
      <c r="AG1" s="2">
        <v>2046</v>
      </c>
      <c r="AH1" s="2">
        <v>2047</v>
      </c>
      <c r="AI1" s="2">
        <v>2048</v>
      </c>
      <c r="AJ1" s="2">
        <v>2049</v>
      </c>
      <c r="AK1" s="2">
        <v>2050</v>
      </c>
    </row>
    <row r="2" spans="1:38" ht="15" hidden="1" customHeight="1" thickTop="1" x14ac:dyDescent="0.25"/>
    <row r="3" spans="1:38" ht="15" hidden="1" customHeight="1" x14ac:dyDescent="0.25">
      <c r="C3" s="13" t="s">
        <v>155</v>
      </c>
      <c r="D3" s="13" t="s">
        <v>160</v>
      </c>
      <c r="E3" s="13"/>
      <c r="F3" s="13"/>
      <c r="G3" s="13"/>
    </row>
    <row r="4" spans="1:38" ht="15" hidden="1" customHeight="1" x14ac:dyDescent="0.25">
      <c r="C4" s="13" t="s">
        <v>156</v>
      </c>
      <c r="D4" s="13" t="s">
        <v>161</v>
      </c>
      <c r="E4" s="13"/>
      <c r="F4" s="13"/>
      <c r="G4" s="13" t="s">
        <v>157</v>
      </c>
    </row>
    <row r="5" spans="1:38" ht="15" hidden="1" customHeight="1" x14ac:dyDescent="0.25">
      <c r="C5" s="13" t="s">
        <v>158</v>
      </c>
      <c r="D5" s="13" t="s">
        <v>162</v>
      </c>
      <c r="E5" s="13"/>
      <c r="F5" s="13"/>
      <c r="G5" s="13"/>
    </row>
    <row r="6" spans="1:38" ht="15" hidden="1" customHeight="1" x14ac:dyDescent="0.25">
      <c r="C6" s="13" t="s">
        <v>159</v>
      </c>
      <c r="D6" s="13"/>
      <c r="E6" s="13" t="s">
        <v>168</v>
      </c>
      <c r="F6" s="13"/>
      <c r="G6" s="13"/>
    </row>
    <row r="7" spans="1:38" ht="15" hidden="1" customHeight="1" x14ac:dyDescent="0.25"/>
    <row r="8" spans="1:38" ht="15" hidden="1" customHeight="1" x14ac:dyDescent="0.25"/>
    <row r="9" spans="1:38" ht="15" hidden="1" customHeight="1" x14ac:dyDescent="0.25"/>
    <row r="10" spans="1:38" ht="15" customHeight="1" thickTop="1" x14ac:dyDescent="0.3">
      <c r="A10" s="3" t="s">
        <v>23</v>
      </c>
      <c r="B10" s="4" t="s">
        <v>1</v>
      </c>
    </row>
    <row r="11" spans="1:38" ht="15" customHeight="1" x14ac:dyDescent="0.25">
      <c r="B11" s="1" t="s">
        <v>24</v>
      </c>
    </row>
    <row r="12" spans="1:38" ht="15" customHeight="1" x14ac:dyDescent="0.25">
      <c r="B12" s="1" t="s">
        <v>2</v>
      </c>
      <c r="C12" s="5" t="s">
        <v>2</v>
      </c>
      <c r="D12" s="5" t="s">
        <v>2</v>
      </c>
      <c r="E12" s="5" t="s">
        <v>2</v>
      </c>
      <c r="F12" s="5" t="s">
        <v>2</v>
      </c>
      <c r="G12" s="5" t="s">
        <v>2</v>
      </c>
      <c r="H12" s="5" t="s">
        <v>2</v>
      </c>
      <c r="I12" s="5" t="s">
        <v>2</v>
      </c>
      <c r="J12" s="5" t="s">
        <v>2</v>
      </c>
      <c r="K12" s="5" t="s">
        <v>2</v>
      </c>
      <c r="L12" s="5" t="s">
        <v>2</v>
      </c>
      <c r="M12" s="5" t="s">
        <v>2</v>
      </c>
      <c r="N12" s="5" t="s">
        <v>2</v>
      </c>
      <c r="O12" s="5" t="s">
        <v>2</v>
      </c>
      <c r="P12" s="5" t="s">
        <v>2</v>
      </c>
      <c r="Q12" s="5" t="s">
        <v>2</v>
      </c>
      <c r="R12" s="5" t="s">
        <v>2</v>
      </c>
      <c r="S12" s="5" t="s">
        <v>2</v>
      </c>
      <c r="T12" s="5" t="s">
        <v>2</v>
      </c>
      <c r="U12" s="5" t="s">
        <v>2</v>
      </c>
      <c r="V12" s="5" t="s">
        <v>2</v>
      </c>
      <c r="W12" s="5" t="s">
        <v>2</v>
      </c>
      <c r="X12" s="5" t="s">
        <v>2</v>
      </c>
      <c r="Y12" s="5" t="s">
        <v>2</v>
      </c>
      <c r="Z12" s="5" t="s">
        <v>2</v>
      </c>
      <c r="AA12" s="5" t="s">
        <v>2</v>
      </c>
      <c r="AB12" s="5" t="s">
        <v>2</v>
      </c>
      <c r="AC12" s="5" t="s">
        <v>2</v>
      </c>
      <c r="AD12" s="5" t="s">
        <v>2</v>
      </c>
      <c r="AE12" s="5" t="s">
        <v>2</v>
      </c>
      <c r="AF12" s="5" t="s">
        <v>2</v>
      </c>
      <c r="AG12" s="5" t="s">
        <v>2</v>
      </c>
      <c r="AH12" s="5" t="s">
        <v>2</v>
      </c>
      <c r="AI12" s="5" t="s">
        <v>2</v>
      </c>
      <c r="AJ12" s="5" t="s">
        <v>2</v>
      </c>
      <c r="AK12" s="5" t="s">
        <v>2</v>
      </c>
      <c r="AL12" s="5" t="s">
        <v>3</v>
      </c>
    </row>
    <row r="13" spans="1:38" ht="15" customHeight="1" thickBot="1" x14ac:dyDescent="0.3">
      <c r="B13" s="2" t="s">
        <v>10</v>
      </c>
      <c r="C13" s="2">
        <v>2016</v>
      </c>
      <c r="D13" s="2">
        <v>2017</v>
      </c>
      <c r="E13" s="2">
        <v>2018</v>
      </c>
      <c r="F13" s="2">
        <v>2019</v>
      </c>
      <c r="G13" s="2">
        <v>2020</v>
      </c>
      <c r="H13" s="2">
        <v>2021</v>
      </c>
      <c r="I13" s="2">
        <v>2022</v>
      </c>
      <c r="J13" s="2">
        <v>2023</v>
      </c>
      <c r="K13" s="2">
        <v>2024</v>
      </c>
      <c r="L13" s="2">
        <v>2025</v>
      </c>
      <c r="M13" s="2">
        <v>2026</v>
      </c>
      <c r="N13" s="2">
        <v>2027</v>
      </c>
      <c r="O13" s="2">
        <v>2028</v>
      </c>
      <c r="P13" s="2">
        <v>2029</v>
      </c>
      <c r="Q13" s="2">
        <v>2030</v>
      </c>
      <c r="R13" s="2">
        <v>2031</v>
      </c>
      <c r="S13" s="2">
        <v>2032</v>
      </c>
      <c r="T13" s="2">
        <v>2033</v>
      </c>
      <c r="U13" s="2">
        <v>2034</v>
      </c>
      <c r="V13" s="2">
        <v>2035</v>
      </c>
      <c r="W13" s="2">
        <v>2036</v>
      </c>
      <c r="X13" s="2">
        <v>2037</v>
      </c>
      <c r="Y13" s="2">
        <v>2038</v>
      </c>
      <c r="Z13" s="2">
        <v>2039</v>
      </c>
      <c r="AA13" s="2">
        <v>2040</v>
      </c>
      <c r="AB13" s="2">
        <v>2041</v>
      </c>
      <c r="AC13" s="2">
        <v>2042</v>
      </c>
      <c r="AD13" s="2">
        <v>2043</v>
      </c>
      <c r="AE13" s="2">
        <v>2044</v>
      </c>
      <c r="AF13" s="2">
        <v>2045</v>
      </c>
      <c r="AG13" s="2">
        <v>2046</v>
      </c>
      <c r="AH13" s="2">
        <v>2047</v>
      </c>
      <c r="AI13" s="2">
        <v>2048</v>
      </c>
      <c r="AJ13" s="2">
        <v>2049</v>
      </c>
      <c r="AK13" s="2">
        <v>2050</v>
      </c>
      <c r="AL13" s="2">
        <v>2050</v>
      </c>
    </row>
    <row r="14" spans="1:38" ht="15" customHeight="1" thickTop="1" x14ac:dyDescent="0.25"/>
    <row r="15" spans="1:38" ht="15" customHeight="1" x14ac:dyDescent="0.25">
      <c r="B15" s="6" t="s">
        <v>11</v>
      </c>
    </row>
    <row r="16" spans="1:38" ht="15" customHeight="1" x14ac:dyDescent="0.25">
      <c r="A16" s="3" t="s">
        <v>25</v>
      </c>
      <c r="B16" s="7" t="s">
        <v>12</v>
      </c>
      <c r="C16" s="8">
        <v>16.563972</v>
      </c>
      <c r="D16" s="8">
        <v>17.287089999999999</v>
      </c>
      <c r="E16" s="8">
        <v>16.376625000000001</v>
      </c>
      <c r="F16" s="8">
        <v>16.498186</v>
      </c>
      <c r="G16" s="8">
        <v>17.318909000000001</v>
      </c>
      <c r="H16" s="8">
        <v>17.625971</v>
      </c>
      <c r="I16" s="8">
        <v>17.903547</v>
      </c>
      <c r="J16" s="8">
        <v>18.134867</v>
      </c>
      <c r="K16" s="8">
        <v>18.444447</v>
      </c>
      <c r="L16" s="8">
        <v>18.508569999999999</v>
      </c>
      <c r="M16" s="8">
        <v>18.565725</v>
      </c>
      <c r="N16" s="8">
        <v>18.607476999999999</v>
      </c>
      <c r="O16" s="8">
        <v>18.69558</v>
      </c>
      <c r="P16" s="8">
        <v>18.956462999999999</v>
      </c>
      <c r="Q16" s="8">
        <v>19.052042</v>
      </c>
      <c r="R16" s="8">
        <v>19.248858999999999</v>
      </c>
      <c r="S16" s="8">
        <v>19.504715000000001</v>
      </c>
      <c r="T16" s="8">
        <v>19.731387999999999</v>
      </c>
      <c r="U16" s="8">
        <v>19.905725</v>
      </c>
      <c r="V16" s="8">
        <v>20.124555999999998</v>
      </c>
      <c r="W16" s="8">
        <v>20.355029999999999</v>
      </c>
      <c r="X16" s="8">
        <v>20.448519000000001</v>
      </c>
      <c r="Y16" s="8">
        <v>20.792003999999999</v>
      </c>
      <c r="Z16" s="8">
        <v>20.939291000000001</v>
      </c>
      <c r="AA16" s="8">
        <v>21.057186000000002</v>
      </c>
      <c r="AB16" s="8">
        <v>21.235984999999999</v>
      </c>
      <c r="AC16" s="8">
        <v>21.378388999999999</v>
      </c>
      <c r="AD16" s="8">
        <v>21.563662999999998</v>
      </c>
      <c r="AE16" s="8">
        <v>21.702648</v>
      </c>
      <c r="AF16" s="8">
        <v>21.904242</v>
      </c>
      <c r="AG16" s="8">
        <v>22.034279000000002</v>
      </c>
      <c r="AH16" s="8">
        <v>22.195848000000002</v>
      </c>
      <c r="AI16" s="8">
        <v>22.408215999999999</v>
      </c>
      <c r="AJ16" s="8">
        <v>22.605574000000001</v>
      </c>
      <c r="AK16" s="8">
        <v>22.732685</v>
      </c>
      <c r="AL16" s="9">
        <v>8.3330000000000001E-3</v>
      </c>
    </row>
    <row r="17" spans="1:38" ht="15" customHeight="1" x14ac:dyDescent="0.25">
      <c r="A17" s="3" t="s">
        <v>26</v>
      </c>
      <c r="B17" s="7" t="s">
        <v>13</v>
      </c>
      <c r="C17" s="8">
        <v>15.611299000000001</v>
      </c>
      <c r="D17" s="8">
        <v>18.190905000000001</v>
      </c>
      <c r="E17" s="8">
        <v>18.874865</v>
      </c>
      <c r="F17" s="8">
        <v>19.655369</v>
      </c>
      <c r="G17" s="8">
        <v>22.921983999999998</v>
      </c>
      <c r="H17" s="8">
        <v>24.512594</v>
      </c>
      <c r="I17" s="8">
        <v>25.322271000000001</v>
      </c>
      <c r="J17" s="8">
        <v>26.047235000000001</v>
      </c>
      <c r="K17" s="8">
        <v>26.348300999999999</v>
      </c>
      <c r="L17" s="8">
        <v>26.570868000000001</v>
      </c>
      <c r="M17" s="8">
        <v>26.635874000000001</v>
      </c>
      <c r="N17" s="8">
        <v>26.916492000000002</v>
      </c>
      <c r="O17" s="8">
        <v>27.202255000000001</v>
      </c>
      <c r="P17" s="8">
        <v>27.563381</v>
      </c>
      <c r="Q17" s="8">
        <v>27.785617999999999</v>
      </c>
      <c r="R17" s="8">
        <v>28.135000000000002</v>
      </c>
      <c r="S17" s="8">
        <v>28.311229999999998</v>
      </c>
      <c r="T17" s="8">
        <v>28.579037</v>
      </c>
      <c r="U17" s="8">
        <v>28.871407999999999</v>
      </c>
      <c r="V17" s="8">
        <v>29.016226</v>
      </c>
      <c r="W17" s="8">
        <v>29.135559000000001</v>
      </c>
      <c r="X17" s="8">
        <v>29.626532000000001</v>
      </c>
      <c r="Y17" s="8">
        <v>29.760321000000001</v>
      </c>
      <c r="Z17" s="8">
        <v>29.980094999999999</v>
      </c>
      <c r="AA17" s="8">
        <v>30.164864999999999</v>
      </c>
      <c r="AB17" s="8">
        <v>30.366824999999999</v>
      </c>
      <c r="AC17" s="8">
        <v>30.382145000000001</v>
      </c>
      <c r="AD17" s="8">
        <v>30.4314</v>
      </c>
      <c r="AE17" s="8">
        <v>30.431916999999999</v>
      </c>
      <c r="AF17" s="8">
        <v>30.488115000000001</v>
      </c>
      <c r="AG17" s="8">
        <v>30.398264000000001</v>
      </c>
      <c r="AH17" s="8">
        <v>30.508075999999999</v>
      </c>
      <c r="AI17" s="8">
        <v>30.623531</v>
      </c>
      <c r="AJ17" s="8">
        <v>30.522767999999999</v>
      </c>
      <c r="AK17" s="8">
        <v>30.579048</v>
      </c>
      <c r="AL17" s="9">
        <v>1.5864E-2</v>
      </c>
    </row>
    <row r="18" spans="1:38" ht="15" customHeight="1" x14ac:dyDescent="0.25">
      <c r="A18" s="3" t="s">
        <v>27</v>
      </c>
      <c r="B18" s="7" t="s">
        <v>5</v>
      </c>
      <c r="C18" s="8">
        <v>9.9288059999999998</v>
      </c>
      <c r="D18" s="8">
        <v>10.773175999999999</v>
      </c>
      <c r="E18" s="8">
        <v>10.390468</v>
      </c>
      <c r="F18" s="8">
        <v>10.789082000000001</v>
      </c>
      <c r="G18" s="8">
        <v>11.06382</v>
      </c>
      <c r="H18" s="8">
        <v>11.172378</v>
      </c>
      <c r="I18" s="8">
        <v>11.276792</v>
      </c>
      <c r="J18" s="8">
        <v>11.516977000000001</v>
      </c>
      <c r="K18" s="8">
        <v>11.857041000000001</v>
      </c>
      <c r="L18" s="8">
        <v>12.01146</v>
      </c>
      <c r="M18" s="8">
        <v>12.048026999999999</v>
      </c>
      <c r="N18" s="8">
        <v>12.125622</v>
      </c>
      <c r="O18" s="8">
        <v>12.128204</v>
      </c>
      <c r="P18" s="8">
        <v>12.286273</v>
      </c>
      <c r="Q18" s="8">
        <v>12.285990999999999</v>
      </c>
      <c r="R18" s="8">
        <v>12.321609</v>
      </c>
      <c r="S18" s="8">
        <v>12.362079</v>
      </c>
      <c r="T18" s="8">
        <v>12.402274999999999</v>
      </c>
      <c r="U18" s="8">
        <v>12.441359</v>
      </c>
      <c r="V18" s="8">
        <v>12.475882</v>
      </c>
      <c r="W18" s="8">
        <v>12.585224</v>
      </c>
      <c r="X18" s="8">
        <v>12.647278</v>
      </c>
      <c r="Y18" s="8">
        <v>12.716407999999999</v>
      </c>
      <c r="Z18" s="8">
        <v>12.764773999999999</v>
      </c>
      <c r="AA18" s="8">
        <v>12.802239999999999</v>
      </c>
      <c r="AB18" s="8">
        <v>12.866659</v>
      </c>
      <c r="AC18" s="8">
        <v>12.966131000000001</v>
      </c>
      <c r="AD18" s="8">
        <v>12.994486</v>
      </c>
      <c r="AE18" s="8">
        <v>13.041449999999999</v>
      </c>
      <c r="AF18" s="8">
        <v>13.127465000000001</v>
      </c>
      <c r="AG18" s="8">
        <v>13.194571</v>
      </c>
      <c r="AH18" s="8">
        <v>13.258160999999999</v>
      </c>
      <c r="AI18" s="8">
        <v>13.320793999999999</v>
      </c>
      <c r="AJ18" s="8">
        <v>13.410131</v>
      </c>
      <c r="AK18" s="8">
        <v>13.488025</v>
      </c>
      <c r="AL18" s="9">
        <v>6.8339999999999998E-3</v>
      </c>
    </row>
    <row r="19" spans="1:38" ht="15" customHeight="1" x14ac:dyDescent="0.25">
      <c r="A19" s="3" t="s">
        <v>28</v>
      </c>
      <c r="B19" s="7" t="s">
        <v>14</v>
      </c>
      <c r="C19" s="8">
        <v>37.463527999999997</v>
      </c>
      <c r="D19" s="8">
        <v>37.117286999999997</v>
      </c>
      <c r="E19" s="8">
        <v>37.082081000000002</v>
      </c>
      <c r="F19" s="8">
        <v>38.073470999999998</v>
      </c>
      <c r="G19" s="8">
        <v>39.182076000000002</v>
      </c>
      <c r="H19" s="8">
        <v>39.416718000000003</v>
      </c>
      <c r="I19" s="8">
        <v>39.634495000000001</v>
      </c>
      <c r="J19" s="8">
        <v>39.902878000000001</v>
      </c>
      <c r="K19" s="8">
        <v>40.155811</v>
      </c>
      <c r="L19" s="8">
        <v>40.574069999999999</v>
      </c>
      <c r="M19" s="8">
        <v>40.766857000000002</v>
      </c>
      <c r="N19" s="8">
        <v>40.890030000000003</v>
      </c>
      <c r="O19" s="8">
        <v>40.970118999999997</v>
      </c>
      <c r="P19" s="8">
        <v>41.044178000000002</v>
      </c>
      <c r="Q19" s="8">
        <v>41.166339999999998</v>
      </c>
      <c r="R19" s="8">
        <v>41.326126000000002</v>
      </c>
      <c r="S19" s="8">
        <v>41.375717000000002</v>
      </c>
      <c r="T19" s="8">
        <v>41.409157</v>
      </c>
      <c r="U19" s="8">
        <v>41.374409</v>
      </c>
      <c r="V19" s="8">
        <v>41.315143999999997</v>
      </c>
      <c r="W19" s="8">
        <v>41.280051999999998</v>
      </c>
      <c r="X19" s="8">
        <v>41.248184000000002</v>
      </c>
      <c r="Y19" s="8">
        <v>41.270412</v>
      </c>
      <c r="Z19" s="8">
        <v>41.274203999999997</v>
      </c>
      <c r="AA19" s="8">
        <v>41.286693999999997</v>
      </c>
      <c r="AB19" s="8">
        <v>41.289473999999998</v>
      </c>
      <c r="AC19" s="8">
        <v>41.235396999999999</v>
      </c>
      <c r="AD19" s="8">
        <v>41.158214999999998</v>
      </c>
      <c r="AE19" s="8">
        <v>41.106265999999998</v>
      </c>
      <c r="AF19" s="8">
        <v>41.064819</v>
      </c>
      <c r="AG19" s="8">
        <v>40.946944999999999</v>
      </c>
      <c r="AH19" s="8">
        <v>40.944412</v>
      </c>
      <c r="AI19" s="8">
        <v>41.040790999999999</v>
      </c>
      <c r="AJ19" s="8">
        <v>41.001975999999999</v>
      </c>
      <c r="AK19" s="8">
        <v>40.739207999999998</v>
      </c>
      <c r="AL19" s="9">
        <v>2.8249999999999998E-3</v>
      </c>
    </row>
    <row r="21" spans="1:38" ht="15" customHeight="1" x14ac:dyDescent="0.25">
      <c r="B21" s="6" t="s">
        <v>15</v>
      </c>
    </row>
    <row r="22" spans="1:38" ht="15" customHeight="1" x14ac:dyDescent="0.25">
      <c r="A22" s="3" t="s">
        <v>29</v>
      </c>
      <c r="B22" s="7" t="s">
        <v>12</v>
      </c>
      <c r="C22" s="8">
        <v>14.815950000000001</v>
      </c>
      <c r="D22" s="8">
        <v>15.444172999999999</v>
      </c>
      <c r="E22" s="8">
        <v>14.656136999999999</v>
      </c>
      <c r="F22" s="8">
        <v>14.761590999999999</v>
      </c>
      <c r="G22" s="8">
        <v>15.4697</v>
      </c>
      <c r="H22" s="8">
        <v>15.734057999999999</v>
      </c>
      <c r="I22" s="8">
        <v>15.973036</v>
      </c>
      <c r="J22" s="8">
        <v>16.172903000000002</v>
      </c>
      <c r="K22" s="8">
        <v>16.479541999999999</v>
      </c>
      <c r="L22" s="8">
        <v>16.535025000000001</v>
      </c>
      <c r="M22" s="8">
        <v>16.583947999999999</v>
      </c>
      <c r="N22" s="8">
        <v>16.618483000000001</v>
      </c>
      <c r="O22" s="8">
        <v>16.693375</v>
      </c>
      <c r="P22" s="8">
        <v>16.922446999999998</v>
      </c>
      <c r="Q22" s="8">
        <v>17.004432999999999</v>
      </c>
      <c r="R22" s="8">
        <v>17.172909000000001</v>
      </c>
      <c r="S22" s="8">
        <v>17.393183000000001</v>
      </c>
      <c r="T22" s="8">
        <v>17.587854</v>
      </c>
      <c r="U22" s="8">
        <v>17.737244</v>
      </c>
      <c r="V22" s="8">
        <v>17.925281999999999</v>
      </c>
      <c r="W22" s="8">
        <v>18.123723999999999</v>
      </c>
      <c r="X22" s="8">
        <v>18.203137999999999</v>
      </c>
      <c r="Y22" s="8">
        <v>18.498940999999999</v>
      </c>
      <c r="Z22" s="8">
        <v>18.625132000000001</v>
      </c>
      <c r="AA22" s="8">
        <v>18.725950000000001</v>
      </c>
      <c r="AB22" s="8">
        <v>18.879235999999999</v>
      </c>
      <c r="AC22" s="8">
        <v>19.001170999999999</v>
      </c>
      <c r="AD22" s="8">
        <v>19.160050999999999</v>
      </c>
      <c r="AE22" s="8">
        <v>19.278867999999999</v>
      </c>
      <c r="AF22" s="8">
        <v>19.451765000000002</v>
      </c>
      <c r="AG22" s="8">
        <v>19.563065000000002</v>
      </c>
      <c r="AH22" s="8">
        <v>19.700956000000001</v>
      </c>
      <c r="AI22" s="8">
        <v>19.883509</v>
      </c>
      <c r="AJ22" s="8">
        <v>20.052392999999999</v>
      </c>
      <c r="AK22" s="8">
        <v>20.160761000000001</v>
      </c>
      <c r="AL22" s="9">
        <v>8.1089999999999999E-3</v>
      </c>
    </row>
    <row r="23" spans="1:38" ht="15" customHeight="1" x14ac:dyDescent="0.25">
      <c r="A23" s="3" t="s">
        <v>30</v>
      </c>
      <c r="B23" s="7" t="s">
        <v>13</v>
      </c>
      <c r="C23" s="8">
        <v>13.760598999999999</v>
      </c>
      <c r="D23" s="8">
        <v>16.037226</v>
      </c>
      <c r="E23" s="8">
        <v>16.622834999999998</v>
      </c>
      <c r="F23" s="8">
        <v>16.936598</v>
      </c>
      <c r="G23" s="8">
        <v>19.721188000000001</v>
      </c>
      <c r="H23" s="8">
        <v>20.845589</v>
      </c>
      <c r="I23" s="8">
        <v>21.172142000000001</v>
      </c>
      <c r="J23" s="8">
        <v>21.415769999999998</v>
      </c>
      <c r="K23" s="8">
        <v>21.934532000000001</v>
      </c>
      <c r="L23" s="8">
        <v>22.152799999999999</v>
      </c>
      <c r="M23" s="8">
        <v>22.227522</v>
      </c>
      <c r="N23" s="8">
        <v>22.500118000000001</v>
      </c>
      <c r="O23" s="8">
        <v>22.786963</v>
      </c>
      <c r="P23" s="8">
        <v>23.169702999999998</v>
      </c>
      <c r="Q23" s="8">
        <v>23.388210000000001</v>
      </c>
      <c r="R23" s="8">
        <v>23.735900999999998</v>
      </c>
      <c r="S23" s="8">
        <v>23.906995999999999</v>
      </c>
      <c r="T23" s="8">
        <v>24.172180000000001</v>
      </c>
      <c r="U23" s="8">
        <v>24.459824000000001</v>
      </c>
      <c r="V23" s="8">
        <v>24.608673</v>
      </c>
      <c r="W23" s="8">
        <v>24.728411000000001</v>
      </c>
      <c r="X23" s="8">
        <v>25.214596</v>
      </c>
      <c r="Y23" s="8">
        <v>25.345341000000001</v>
      </c>
      <c r="Z23" s="8">
        <v>25.557119</v>
      </c>
      <c r="AA23" s="8">
        <v>25.738372999999999</v>
      </c>
      <c r="AB23" s="8">
        <v>25.937035000000002</v>
      </c>
      <c r="AC23" s="8">
        <v>25.952932000000001</v>
      </c>
      <c r="AD23" s="8">
        <v>25.992377999999999</v>
      </c>
      <c r="AE23" s="8">
        <v>25.989134</v>
      </c>
      <c r="AF23" s="8">
        <v>26.046391</v>
      </c>
      <c r="AG23" s="8">
        <v>25.955881000000002</v>
      </c>
      <c r="AH23" s="8">
        <v>26.058685000000001</v>
      </c>
      <c r="AI23" s="8">
        <v>26.168066</v>
      </c>
      <c r="AJ23" s="8">
        <v>26.062452</v>
      </c>
      <c r="AK23" s="8">
        <v>26.118475</v>
      </c>
      <c r="AL23" s="9">
        <v>1.4888999999999999E-2</v>
      </c>
    </row>
    <row r="24" spans="1:38" ht="15" customHeight="1" x14ac:dyDescent="0.25">
      <c r="A24" s="3" t="s">
        <v>31</v>
      </c>
      <c r="B24" s="7" t="s">
        <v>16</v>
      </c>
      <c r="C24" s="8">
        <v>5.27494</v>
      </c>
      <c r="D24" s="8">
        <v>7.0451119999999996</v>
      </c>
      <c r="E24" s="8">
        <v>6.9616949999999997</v>
      </c>
      <c r="F24" s="8">
        <v>7.5965759999999998</v>
      </c>
      <c r="G24" s="8">
        <v>10.195573</v>
      </c>
      <c r="H24" s="8">
        <v>11.150397</v>
      </c>
      <c r="I24" s="8">
        <v>11.422777</v>
      </c>
      <c r="J24" s="8">
        <v>11.565137</v>
      </c>
      <c r="K24" s="8">
        <v>11.650383</v>
      </c>
      <c r="L24" s="8">
        <v>11.668450999999999</v>
      </c>
      <c r="M24" s="8">
        <v>11.89968</v>
      </c>
      <c r="N24" s="8">
        <v>12.106985</v>
      </c>
      <c r="O24" s="8">
        <v>12.266544</v>
      </c>
      <c r="P24" s="8">
        <v>12.566876000000001</v>
      </c>
      <c r="Q24" s="8">
        <v>12.749483</v>
      </c>
      <c r="R24" s="8">
        <v>13.025845</v>
      </c>
      <c r="S24" s="8">
        <v>13.166717999999999</v>
      </c>
      <c r="T24" s="8">
        <v>13.366868</v>
      </c>
      <c r="U24" s="8">
        <v>13.536216</v>
      </c>
      <c r="V24" s="8">
        <v>13.731956</v>
      </c>
      <c r="W24" s="8">
        <v>13.801190999999999</v>
      </c>
      <c r="X24" s="8">
        <v>14.173985</v>
      </c>
      <c r="Y24" s="8">
        <v>14.314439999999999</v>
      </c>
      <c r="Z24" s="8">
        <v>14.502871000000001</v>
      </c>
      <c r="AA24" s="8">
        <v>14.66234</v>
      </c>
      <c r="AB24" s="8">
        <v>14.823024999999999</v>
      </c>
      <c r="AC24" s="8">
        <v>14.910162</v>
      </c>
      <c r="AD24" s="8">
        <v>14.972598</v>
      </c>
      <c r="AE24" s="8">
        <v>14.97489</v>
      </c>
      <c r="AF24" s="8">
        <v>15.016002</v>
      </c>
      <c r="AG24" s="8">
        <v>15.023220999999999</v>
      </c>
      <c r="AH24" s="8">
        <v>15.060152</v>
      </c>
      <c r="AI24" s="8">
        <v>15.140577</v>
      </c>
      <c r="AJ24" s="8">
        <v>15.279635000000001</v>
      </c>
      <c r="AK24" s="8">
        <v>15.445945999999999</v>
      </c>
      <c r="AL24" s="9">
        <v>2.4073000000000001E-2</v>
      </c>
    </row>
    <row r="25" spans="1:38" ht="15" customHeight="1" x14ac:dyDescent="0.25">
      <c r="A25" s="3" t="s">
        <v>32</v>
      </c>
      <c r="B25" s="7" t="s">
        <v>5</v>
      </c>
      <c r="C25" s="8">
        <v>7.2358079999999996</v>
      </c>
      <c r="D25" s="8">
        <v>7.8182229999999997</v>
      </c>
      <c r="E25" s="8">
        <v>7.6761249999999999</v>
      </c>
      <c r="F25" s="8">
        <v>8.0369430000000008</v>
      </c>
      <c r="G25" s="8">
        <v>8.3777450000000009</v>
      </c>
      <c r="H25" s="8">
        <v>8.5644259999999992</v>
      </c>
      <c r="I25" s="8">
        <v>8.7534369999999999</v>
      </c>
      <c r="J25" s="8">
        <v>9.0750810000000008</v>
      </c>
      <c r="K25" s="8">
        <v>9.3416010000000007</v>
      </c>
      <c r="L25" s="8">
        <v>9.4618649999999995</v>
      </c>
      <c r="M25" s="8">
        <v>9.4705670000000008</v>
      </c>
      <c r="N25" s="8">
        <v>9.5236909999999995</v>
      </c>
      <c r="O25" s="8">
        <v>9.5037000000000003</v>
      </c>
      <c r="P25" s="8">
        <v>9.6323679999999996</v>
      </c>
      <c r="Q25" s="8">
        <v>9.6089269999999996</v>
      </c>
      <c r="R25" s="8">
        <v>9.622814</v>
      </c>
      <c r="S25" s="8">
        <v>9.6410990000000005</v>
      </c>
      <c r="T25" s="8">
        <v>9.6581340000000004</v>
      </c>
      <c r="U25" s="8">
        <v>9.6733239999999991</v>
      </c>
      <c r="V25" s="8">
        <v>9.6846200000000007</v>
      </c>
      <c r="W25" s="8">
        <v>9.7694050000000008</v>
      </c>
      <c r="X25" s="8">
        <v>9.8064560000000007</v>
      </c>
      <c r="Y25" s="8">
        <v>9.8525170000000006</v>
      </c>
      <c r="Z25" s="8">
        <v>9.8801780000000008</v>
      </c>
      <c r="AA25" s="8">
        <v>9.8992699999999996</v>
      </c>
      <c r="AB25" s="8">
        <v>9.9463419999999996</v>
      </c>
      <c r="AC25" s="8">
        <v>10.029787000000001</v>
      </c>
      <c r="AD25" s="8">
        <v>10.043542</v>
      </c>
      <c r="AE25" s="8">
        <v>10.077959999999999</v>
      </c>
      <c r="AF25" s="8">
        <v>10.150383</v>
      </c>
      <c r="AG25" s="8">
        <v>10.204712000000001</v>
      </c>
      <c r="AH25" s="8">
        <v>10.256249</v>
      </c>
      <c r="AI25" s="8">
        <v>10.307169</v>
      </c>
      <c r="AJ25" s="8">
        <v>10.384546</v>
      </c>
      <c r="AK25" s="8">
        <v>10.450438</v>
      </c>
      <c r="AL25" s="9">
        <v>8.8319999999999996E-3</v>
      </c>
    </row>
    <row r="26" spans="1:38" ht="15" customHeight="1" x14ac:dyDescent="0.25">
      <c r="A26" s="3" t="s">
        <v>33</v>
      </c>
      <c r="B26" s="7" t="s">
        <v>14</v>
      </c>
      <c r="C26" s="8">
        <v>31.234514000000001</v>
      </c>
      <c r="D26" s="8">
        <v>31.321059999999999</v>
      </c>
      <c r="E26" s="8">
        <v>31.504498000000002</v>
      </c>
      <c r="F26" s="8">
        <v>31.655645</v>
      </c>
      <c r="G26" s="8">
        <v>32.416511999999997</v>
      </c>
      <c r="H26" s="8">
        <v>32.302948000000001</v>
      </c>
      <c r="I26" s="8">
        <v>32.436024000000003</v>
      </c>
      <c r="J26" s="8">
        <v>32.502082999999999</v>
      </c>
      <c r="K26" s="8">
        <v>32.568153000000002</v>
      </c>
      <c r="L26" s="8">
        <v>32.952235999999999</v>
      </c>
      <c r="M26" s="8">
        <v>33.030589999999997</v>
      </c>
      <c r="N26" s="8">
        <v>33.106903000000003</v>
      </c>
      <c r="O26" s="8">
        <v>33.130211000000003</v>
      </c>
      <c r="P26" s="8">
        <v>33.142021</v>
      </c>
      <c r="Q26" s="8">
        <v>33.201374000000001</v>
      </c>
      <c r="R26" s="8">
        <v>33.257652</v>
      </c>
      <c r="S26" s="8">
        <v>33.206733999999997</v>
      </c>
      <c r="T26" s="8">
        <v>33.145454000000001</v>
      </c>
      <c r="U26" s="8">
        <v>33.067677000000003</v>
      </c>
      <c r="V26" s="8">
        <v>32.981445000000001</v>
      </c>
      <c r="W26" s="8">
        <v>32.942627000000002</v>
      </c>
      <c r="X26" s="8">
        <v>32.872951999999998</v>
      </c>
      <c r="Y26" s="8">
        <v>32.862639999999999</v>
      </c>
      <c r="Z26" s="8">
        <v>32.832366999999998</v>
      </c>
      <c r="AA26" s="8">
        <v>32.787703999999998</v>
      </c>
      <c r="AB26" s="8">
        <v>32.722239999999999</v>
      </c>
      <c r="AC26" s="8">
        <v>32.620541000000003</v>
      </c>
      <c r="AD26" s="8">
        <v>32.532558000000002</v>
      </c>
      <c r="AE26" s="8">
        <v>32.427504999999996</v>
      </c>
      <c r="AF26" s="8">
        <v>32.312057000000003</v>
      </c>
      <c r="AG26" s="8">
        <v>32.146518999999998</v>
      </c>
      <c r="AH26" s="8">
        <v>32.076186999999997</v>
      </c>
      <c r="AI26" s="8">
        <v>32.091327999999997</v>
      </c>
      <c r="AJ26" s="8">
        <v>32.007964999999999</v>
      </c>
      <c r="AK26" s="8">
        <v>31.779423000000001</v>
      </c>
      <c r="AL26" s="9">
        <v>4.4000000000000002E-4</v>
      </c>
    </row>
    <row r="28" spans="1:38" ht="15" customHeight="1" x14ac:dyDescent="0.25">
      <c r="B28" s="6" t="s">
        <v>34</v>
      </c>
    </row>
    <row r="29" spans="1:38" ht="15" customHeight="1" x14ac:dyDescent="0.25">
      <c r="A29" s="3" t="s">
        <v>35</v>
      </c>
      <c r="B29" s="7" t="s">
        <v>12</v>
      </c>
      <c r="C29" s="8">
        <v>11.673769999999999</v>
      </c>
      <c r="D29" s="8">
        <v>12.419774</v>
      </c>
      <c r="E29" s="8">
        <v>11.471807999999999</v>
      </c>
      <c r="F29" s="8">
        <v>11.594818</v>
      </c>
      <c r="G29" s="8">
        <v>12.435618</v>
      </c>
      <c r="H29" s="8">
        <v>12.750909</v>
      </c>
      <c r="I29" s="8">
        <v>13.035876</v>
      </c>
      <c r="J29" s="8">
        <v>13.272093999999999</v>
      </c>
      <c r="K29" s="8">
        <v>13.410634</v>
      </c>
      <c r="L29" s="8">
        <v>13.477383</v>
      </c>
      <c r="M29" s="8">
        <v>13.536187</v>
      </c>
      <c r="N29" s="8">
        <v>13.578403</v>
      </c>
      <c r="O29" s="8">
        <v>13.668303999999999</v>
      </c>
      <c r="P29" s="8">
        <v>13.910195999999999</v>
      </c>
      <c r="Q29" s="8">
        <v>14.007916</v>
      </c>
      <c r="R29" s="8">
        <v>14.209624</v>
      </c>
      <c r="S29" s="8">
        <v>14.471893</v>
      </c>
      <c r="T29" s="8">
        <v>14.704165</v>
      </c>
      <c r="U29" s="8">
        <v>14.882740999999999</v>
      </c>
      <c r="V29" s="8">
        <v>15.107113999999999</v>
      </c>
      <c r="W29" s="8">
        <v>15.343349999999999</v>
      </c>
      <c r="X29" s="8">
        <v>15.438872</v>
      </c>
      <c r="Y29" s="8">
        <v>15.79116</v>
      </c>
      <c r="Z29" s="8">
        <v>15.941803</v>
      </c>
      <c r="AA29" s="8">
        <v>16.062193000000001</v>
      </c>
      <c r="AB29" s="8">
        <v>16.245128999999999</v>
      </c>
      <c r="AC29" s="8">
        <v>16.390620999999999</v>
      </c>
      <c r="AD29" s="8">
        <v>16.580095</v>
      </c>
      <c r="AE29" s="8">
        <v>16.721972999999998</v>
      </c>
      <c r="AF29" s="8">
        <v>16.928087000000001</v>
      </c>
      <c r="AG29" s="8">
        <v>17.060618999999999</v>
      </c>
      <c r="AH29" s="8">
        <v>17.225611000000001</v>
      </c>
      <c r="AI29" s="8">
        <v>17.442698</v>
      </c>
      <c r="AJ29" s="8">
        <v>17.644456999999999</v>
      </c>
      <c r="AK29" s="8">
        <v>17.773993999999998</v>
      </c>
      <c r="AL29" s="9">
        <v>1.0921E-2</v>
      </c>
    </row>
    <row r="30" spans="1:38" ht="15" customHeight="1" x14ac:dyDescent="0.25">
      <c r="A30" s="3" t="s">
        <v>36</v>
      </c>
      <c r="B30" s="7" t="s">
        <v>13</v>
      </c>
      <c r="C30" s="8">
        <v>13.740497</v>
      </c>
      <c r="D30" s="8">
        <v>16.010017000000001</v>
      </c>
      <c r="E30" s="8">
        <v>16.615976</v>
      </c>
      <c r="F30" s="8">
        <v>16.866833</v>
      </c>
      <c r="G30" s="8">
        <v>19.598026000000001</v>
      </c>
      <c r="H30" s="8">
        <v>20.703735000000002</v>
      </c>
      <c r="I30" s="8">
        <v>21.017206000000002</v>
      </c>
      <c r="J30" s="8">
        <v>21.276266</v>
      </c>
      <c r="K30" s="8">
        <v>21.606359000000001</v>
      </c>
      <c r="L30" s="8">
        <v>21.856503</v>
      </c>
      <c r="M30" s="8">
        <v>21.949456999999999</v>
      </c>
      <c r="N30" s="8">
        <v>22.228348</v>
      </c>
      <c r="O30" s="8">
        <v>22.533837999999999</v>
      </c>
      <c r="P30" s="8">
        <v>22.886965</v>
      </c>
      <c r="Q30" s="8">
        <v>23.113752000000002</v>
      </c>
      <c r="R30" s="8">
        <v>23.464357</v>
      </c>
      <c r="S30" s="8">
        <v>23.628574</v>
      </c>
      <c r="T30" s="8">
        <v>23.900037999999999</v>
      </c>
      <c r="U30" s="8">
        <v>24.196601999999999</v>
      </c>
      <c r="V30" s="8">
        <v>24.359648</v>
      </c>
      <c r="W30" s="8">
        <v>24.489644999999999</v>
      </c>
      <c r="X30" s="8">
        <v>24.975897</v>
      </c>
      <c r="Y30" s="8">
        <v>25.113636</v>
      </c>
      <c r="Z30" s="8">
        <v>25.324134999999998</v>
      </c>
      <c r="AA30" s="8">
        <v>25.507891000000001</v>
      </c>
      <c r="AB30" s="8">
        <v>25.708742000000001</v>
      </c>
      <c r="AC30" s="8">
        <v>25.729225</v>
      </c>
      <c r="AD30" s="8">
        <v>25.764524000000002</v>
      </c>
      <c r="AE30" s="8">
        <v>25.759836</v>
      </c>
      <c r="AF30" s="8">
        <v>25.826184999999999</v>
      </c>
      <c r="AG30" s="8">
        <v>25.742612999999999</v>
      </c>
      <c r="AH30" s="8">
        <v>25.844432999999999</v>
      </c>
      <c r="AI30" s="8">
        <v>25.941524999999999</v>
      </c>
      <c r="AJ30" s="8">
        <v>25.822447</v>
      </c>
      <c r="AK30" s="8">
        <v>25.881595999999998</v>
      </c>
      <c r="AL30" s="9">
        <v>1.4662E-2</v>
      </c>
    </row>
    <row r="31" spans="1:38" ht="15" customHeight="1" x14ac:dyDescent="0.25">
      <c r="A31" s="3" t="s">
        <v>37</v>
      </c>
      <c r="B31" s="7" t="s">
        <v>16</v>
      </c>
      <c r="C31" s="8">
        <v>4.9955489999999996</v>
      </c>
      <c r="D31" s="8">
        <v>6.6671880000000003</v>
      </c>
      <c r="E31" s="8">
        <v>6.5998900000000003</v>
      </c>
      <c r="F31" s="8">
        <v>7.4933519999999998</v>
      </c>
      <c r="G31" s="8">
        <v>10.523804999999999</v>
      </c>
      <c r="H31" s="8">
        <v>11.927579</v>
      </c>
      <c r="I31" s="8">
        <v>12.658408</v>
      </c>
      <c r="J31" s="8">
        <v>13.253743999999999</v>
      </c>
      <c r="K31" s="8">
        <v>13.345649999999999</v>
      </c>
      <c r="L31" s="8">
        <v>13.362716000000001</v>
      </c>
      <c r="M31" s="8">
        <v>13.594503</v>
      </c>
      <c r="N31" s="8">
        <v>13.799670000000001</v>
      </c>
      <c r="O31" s="8">
        <v>13.957148999999999</v>
      </c>
      <c r="P31" s="8">
        <v>14.255292000000001</v>
      </c>
      <c r="Q31" s="8">
        <v>14.431661999999999</v>
      </c>
      <c r="R31" s="8">
        <v>14.703008000000001</v>
      </c>
      <c r="S31" s="8">
        <v>14.838407</v>
      </c>
      <c r="T31" s="8">
        <v>15.034172</v>
      </c>
      <c r="U31" s="8">
        <v>15.199439999999999</v>
      </c>
      <c r="V31" s="8">
        <v>15.370957000000001</v>
      </c>
      <c r="W31" s="8">
        <v>15.422413000000001</v>
      </c>
      <c r="X31" s="8">
        <v>15.793283000000001</v>
      </c>
      <c r="Y31" s="8">
        <v>15.929212</v>
      </c>
      <c r="Z31" s="8">
        <v>16.115061000000001</v>
      </c>
      <c r="AA31" s="8">
        <v>16.271705999999998</v>
      </c>
      <c r="AB31" s="8">
        <v>16.428661000000002</v>
      </c>
      <c r="AC31" s="8">
        <v>16.510694999999998</v>
      </c>
      <c r="AD31" s="8">
        <v>16.580891000000001</v>
      </c>
      <c r="AE31" s="8">
        <v>16.597832</v>
      </c>
      <c r="AF31" s="8">
        <v>16.632612000000002</v>
      </c>
      <c r="AG31" s="8">
        <v>16.557148000000002</v>
      </c>
      <c r="AH31" s="8">
        <v>16.592707000000001</v>
      </c>
      <c r="AI31" s="8">
        <v>16.724599999999999</v>
      </c>
      <c r="AJ31" s="8">
        <v>16.774025000000002</v>
      </c>
      <c r="AK31" s="8">
        <v>16.960595999999999</v>
      </c>
      <c r="AL31" s="9">
        <v>2.8698000000000001E-2</v>
      </c>
    </row>
    <row r="32" spans="1:38" s="20" customFormat="1" ht="15" customHeight="1" x14ac:dyDescent="0.25">
      <c r="A32" s="19" t="s">
        <v>38</v>
      </c>
      <c r="B32" s="7" t="s">
        <v>39</v>
      </c>
      <c r="C32" s="8">
        <v>3.4700150000000001</v>
      </c>
      <c r="D32" s="8">
        <v>3.951238</v>
      </c>
      <c r="E32" s="8">
        <v>4.0154389999999998</v>
      </c>
      <c r="F32" s="8">
        <v>4.3404660000000002</v>
      </c>
      <c r="G32" s="8">
        <v>4.5860750000000001</v>
      </c>
      <c r="H32" s="8">
        <v>4.5499229999999997</v>
      </c>
      <c r="I32" s="8">
        <v>4.5810589999999998</v>
      </c>
      <c r="J32" s="8">
        <v>4.7081020000000002</v>
      </c>
      <c r="K32" s="8">
        <v>4.7970629999999996</v>
      </c>
      <c r="L32" s="8">
        <v>4.9204860000000004</v>
      </c>
      <c r="M32" s="8">
        <v>4.9556849999999999</v>
      </c>
      <c r="N32" s="8">
        <v>5.0003440000000001</v>
      </c>
      <c r="O32" s="8">
        <v>5.0038650000000002</v>
      </c>
      <c r="P32" s="8">
        <v>5.0658799999999999</v>
      </c>
      <c r="Q32" s="8">
        <v>5.0632520000000003</v>
      </c>
      <c r="R32" s="8">
        <v>5.0645230000000003</v>
      </c>
      <c r="S32" s="8">
        <v>5.0753820000000003</v>
      </c>
      <c r="T32" s="8">
        <v>5.0724660000000004</v>
      </c>
      <c r="U32" s="8">
        <v>5.0793879999999998</v>
      </c>
      <c r="V32" s="8">
        <v>5.0748239999999996</v>
      </c>
      <c r="W32" s="8">
        <v>5.1678199999999999</v>
      </c>
      <c r="X32" s="8">
        <v>5.1831500000000004</v>
      </c>
      <c r="Y32" s="8">
        <v>5.2441469999999999</v>
      </c>
      <c r="Z32" s="8">
        <v>5.2871410000000001</v>
      </c>
      <c r="AA32" s="8">
        <v>5.3121239999999998</v>
      </c>
      <c r="AB32" s="8">
        <v>5.3468349999999996</v>
      </c>
      <c r="AC32" s="8">
        <v>5.4084570000000003</v>
      </c>
      <c r="AD32" s="8">
        <v>5.4462669999999997</v>
      </c>
      <c r="AE32" s="8">
        <v>5.4954020000000003</v>
      </c>
      <c r="AF32" s="8">
        <v>5.5454759999999998</v>
      </c>
      <c r="AG32" s="8">
        <v>5.5950259999999998</v>
      </c>
      <c r="AH32" s="8">
        <v>5.6452239999999998</v>
      </c>
      <c r="AI32" s="8">
        <v>5.7269540000000001</v>
      </c>
      <c r="AJ32" s="8">
        <v>5.7939220000000002</v>
      </c>
      <c r="AK32" s="8">
        <v>5.8770429999999996</v>
      </c>
      <c r="AL32" s="9">
        <v>1.2104E-2</v>
      </c>
    </row>
    <row r="33" spans="1:38" ht="15" customHeight="1" x14ac:dyDescent="0.25">
      <c r="A33" s="3" t="s">
        <v>40</v>
      </c>
      <c r="B33" s="7" t="s">
        <v>17</v>
      </c>
      <c r="C33" s="8">
        <v>4.3029599999999997</v>
      </c>
      <c r="D33" s="8">
        <v>4.2371480000000004</v>
      </c>
      <c r="E33" s="8">
        <v>4.1703099999999997</v>
      </c>
      <c r="F33" s="8">
        <v>4.2331500000000002</v>
      </c>
      <c r="G33" s="8">
        <v>4.3093240000000002</v>
      </c>
      <c r="H33" s="8">
        <v>4.345199</v>
      </c>
      <c r="I33" s="8">
        <v>4.3996389999999996</v>
      </c>
      <c r="J33" s="8">
        <v>4.4635179999999997</v>
      </c>
      <c r="K33" s="8">
        <v>4.5178240000000001</v>
      </c>
      <c r="L33" s="8">
        <v>4.5679080000000001</v>
      </c>
      <c r="M33" s="8">
        <v>4.5992160000000002</v>
      </c>
      <c r="N33" s="8">
        <v>4.6139849999999996</v>
      </c>
      <c r="O33" s="8">
        <v>4.621391</v>
      </c>
      <c r="P33" s="8">
        <v>4.6339079999999999</v>
      </c>
      <c r="Q33" s="8">
        <v>4.6516469999999996</v>
      </c>
      <c r="R33" s="8">
        <v>4.6703939999999999</v>
      </c>
      <c r="S33" s="8">
        <v>4.6886950000000001</v>
      </c>
      <c r="T33" s="8">
        <v>4.7097800000000003</v>
      </c>
      <c r="U33" s="8">
        <v>4.7219410000000002</v>
      </c>
      <c r="V33" s="8">
        <v>4.7466970000000002</v>
      </c>
      <c r="W33" s="8">
        <v>4.7643000000000004</v>
      </c>
      <c r="X33" s="8">
        <v>4.7825139999999999</v>
      </c>
      <c r="Y33" s="8">
        <v>4.8000220000000002</v>
      </c>
      <c r="Z33" s="8">
        <v>4.8112440000000003</v>
      </c>
      <c r="AA33" s="8">
        <v>4.8299370000000001</v>
      </c>
      <c r="AB33" s="8">
        <v>4.8518330000000001</v>
      </c>
      <c r="AC33" s="8">
        <v>4.8641160000000001</v>
      </c>
      <c r="AD33" s="8">
        <v>4.8852070000000003</v>
      </c>
      <c r="AE33" s="8">
        <v>4.9098569999999997</v>
      </c>
      <c r="AF33" s="8">
        <v>4.9418259999999998</v>
      </c>
      <c r="AG33" s="8">
        <v>4.9744010000000003</v>
      </c>
      <c r="AH33" s="8">
        <v>5.0108030000000001</v>
      </c>
      <c r="AI33" s="8">
        <v>5.0526799999999996</v>
      </c>
      <c r="AJ33" s="8">
        <v>5.0899960000000002</v>
      </c>
      <c r="AK33" s="8">
        <v>5.1314289999999998</v>
      </c>
      <c r="AL33" s="9">
        <v>5.8199999999999997E-3</v>
      </c>
    </row>
    <row r="34" spans="1:38" ht="15" customHeight="1" x14ac:dyDescent="0.25">
      <c r="A34" s="3" t="s">
        <v>41</v>
      </c>
      <c r="B34" s="7" t="s">
        <v>18</v>
      </c>
      <c r="C34" s="8">
        <v>3.3011300000000001</v>
      </c>
      <c r="D34" s="8">
        <v>3.261285</v>
      </c>
      <c r="E34" s="8">
        <v>3.271379</v>
      </c>
      <c r="F34" s="8">
        <v>3.3266810000000002</v>
      </c>
      <c r="G34" s="8">
        <v>3.3628770000000001</v>
      </c>
      <c r="H34" s="8">
        <v>3.381891</v>
      </c>
      <c r="I34" s="8">
        <v>3.388058</v>
      </c>
      <c r="J34" s="8">
        <v>3.3876919999999999</v>
      </c>
      <c r="K34" s="8">
        <v>3.3911380000000002</v>
      </c>
      <c r="L34" s="8">
        <v>3.4039079999999999</v>
      </c>
      <c r="M34" s="8">
        <v>3.4116659999999999</v>
      </c>
      <c r="N34" s="8">
        <v>3.4044099999999999</v>
      </c>
      <c r="O34" s="8">
        <v>3.396185</v>
      </c>
      <c r="P34" s="8">
        <v>3.385364</v>
      </c>
      <c r="Q34" s="8">
        <v>3.38788</v>
      </c>
      <c r="R34" s="8">
        <v>3.38523</v>
      </c>
      <c r="S34" s="8">
        <v>3.3780250000000001</v>
      </c>
      <c r="T34" s="8">
        <v>3.3749989999999999</v>
      </c>
      <c r="U34" s="8">
        <v>3.3689390000000001</v>
      </c>
      <c r="V34" s="8">
        <v>3.3701530000000002</v>
      </c>
      <c r="W34" s="8">
        <v>3.3681580000000002</v>
      </c>
      <c r="X34" s="8">
        <v>3.3820489999999999</v>
      </c>
      <c r="Y34" s="8">
        <v>3.3874420000000001</v>
      </c>
      <c r="Z34" s="8">
        <v>3.399375</v>
      </c>
      <c r="AA34" s="8">
        <v>3.4055559999999998</v>
      </c>
      <c r="AB34" s="8">
        <v>3.4183319999999999</v>
      </c>
      <c r="AC34" s="8">
        <v>3.435981</v>
      </c>
      <c r="AD34" s="8">
        <v>3.449017</v>
      </c>
      <c r="AE34" s="8">
        <v>3.4563950000000001</v>
      </c>
      <c r="AF34" s="8">
        <v>3.4687570000000001</v>
      </c>
      <c r="AG34" s="8">
        <v>3.4779170000000001</v>
      </c>
      <c r="AH34" s="8">
        <v>3.4895619999999998</v>
      </c>
      <c r="AI34" s="8">
        <v>3.5014059999999998</v>
      </c>
      <c r="AJ34" s="8">
        <v>3.512883</v>
      </c>
      <c r="AK34" s="8">
        <v>3.527069</v>
      </c>
      <c r="AL34" s="9">
        <v>2.3770000000000002E-3</v>
      </c>
    </row>
    <row r="35" spans="1:38" ht="15" customHeight="1" x14ac:dyDescent="0.25">
      <c r="A35" s="3" t="s">
        <v>42</v>
      </c>
      <c r="B35" s="7" t="s">
        <v>43</v>
      </c>
      <c r="C35" s="9" t="s">
        <v>163</v>
      </c>
      <c r="D35" s="9" t="s">
        <v>163</v>
      </c>
      <c r="E35" s="9" t="s">
        <v>163</v>
      </c>
      <c r="F35" s="9" t="s">
        <v>163</v>
      </c>
      <c r="G35" s="9" t="s">
        <v>163</v>
      </c>
      <c r="H35" s="9" t="s">
        <v>163</v>
      </c>
      <c r="I35" s="9" t="s">
        <v>163</v>
      </c>
      <c r="J35" s="9" t="s">
        <v>163</v>
      </c>
      <c r="K35" s="9" t="s">
        <v>163</v>
      </c>
      <c r="L35" s="9" t="s">
        <v>163</v>
      </c>
      <c r="M35" s="9" t="s">
        <v>163</v>
      </c>
      <c r="N35" s="9" t="s">
        <v>163</v>
      </c>
      <c r="O35" s="9" t="s">
        <v>163</v>
      </c>
      <c r="P35" s="9" t="s">
        <v>163</v>
      </c>
      <c r="Q35" s="9" t="s">
        <v>163</v>
      </c>
      <c r="R35" s="9" t="s">
        <v>163</v>
      </c>
      <c r="S35" s="9" t="s">
        <v>163</v>
      </c>
      <c r="T35" s="9" t="s">
        <v>163</v>
      </c>
      <c r="U35" s="9" t="s">
        <v>163</v>
      </c>
      <c r="V35" s="9" t="s">
        <v>163</v>
      </c>
      <c r="W35" s="9" t="s">
        <v>163</v>
      </c>
      <c r="X35" s="9" t="s">
        <v>163</v>
      </c>
      <c r="Y35" s="9" t="s">
        <v>163</v>
      </c>
      <c r="Z35" s="9" t="s">
        <v>163</v>
      </c>
      <c r="AA35" s="9" t="s">
        <v>163</v>
      </c>
      <c r="AB35" s="9" t="s">
        <v>163</v>
      </c>
      <c r="AC35" s="9" t="s">
        <v>163</v>
      </c>
      <c r="AD35" s="9" t="s">
        <v>163</v>
      </c>
      <c r="AE35" s="9" t="s">
        <v>163</v>
      </c>
      <c r="AF35" s="9" t="s">
        <v>163</v>
      </c>
      <c r="AG35" s="9" t="s">
        <v>163</v>
      </c>
      <c r="AH35" s="9" t="s">
        <v>163</v>
      </c>
      <c r="AI35" s="9" t="s">
        <v>163</v>
      </c>
      <c r="AJ35" s="9" t="s">
        <v>163</v>
      </c>
      <c r="AK35" s="9" t="s">
        <v>163</v>
      </c>
      <c r="AL35" s="9" t="s">
        <v>163</v>
      </c>
    </row>
    <row r="36" spans="1:38" ht="15" customHeight="1" x14ac:dyDescent="0.25">
      <c r="A36" s="3" t="s">
        <v>44</v>
      </c>
      <c r="B36" s="7" t="s">
        <v>14</v>
      </c>
      <c r="C36" s="8">
        <v>20.205656000000001</v>
      </c>
      <c r="D36" s="8">
        <v>21.383452999999999</v>
      </c>
      <c r="E36" s="8">
        <v>21.461102</v>
      </c>
      <c r="F36" s="8">
        <v>21.160613999999999</v>
      </c>
      <c r="G36" s="8">
        <v>21.519328999999999</v>
      </c>
      <c r="H36" s="8">
        <v>21.45665</v>
      </c>
      <c r="I36" s="8">
        <v>21.512913000000001</v>
      </c>
      <c r="J36" s="8">
        <v>21.475373999999999</v>
      </c>
      <c r="K36" s="8">
        <v>21.511150000000001</v>
      </c>
      <c r="L36" s="8">
        <v>21.775507000000001</v>
      </c>
      <c r="M36" s="8">
        <v>21.817186</v>
      </c>
      <c r="N36" s="8">
        <v>21.828346</v>
      </c>
      <c r="O36" s="8">
        <v>21.837864</v>
      </c>
      <c r="P36" s="8">
        <v>21.851338999999999</v>
      </c>
      <c r="Q36" s="8">
        <v>21.876609999999999</v>
      </c>
      <c r="R36" s="8">
        <v>21.934045999999999</v>
      </c>
      <c r="S36" s="8">
        <v>21.907633000000001</v>
      </c>
      <c r="T36" s="8">
        <v>21.855467000000001</v>
      </c>
      <c r="U36" s="8">
        <v>21.814164999999999</v>
      </c>
      <c r="V36" s="8">
        <v>21.768561999999999</v>
      </c>
      <c r="W36" s="8">
        <v>21.760487000000001</v>
      </c>
      <c r="X36" s="8">
        <v>21.730557999999998</v>
      </c>
      <c r="Y36" s="8">
        <v>21.727701</v>
      </c>
      <c r="Z36" s="8">
        <v>21.720903</v>
      </c>
      <c r="AA36" s="8">
        <v>21.682669000000001</v>
      </c>
      <c r="AB36" s="8">
        <v>21.644390000000001</v>
      </c>
      <c r="AC36" s="8">
        <v>21.602976000000002</v>
      </c>
      <c r="AD36" s="8">
        <v>21.550160999999999</v>
      </c>
      <c r="AE36" s="8">
        <v>21.521294000000001</v>
      </c>
      <c r="AF36" s="8">
        <v>21.487128999999999</v>
      </c>
      <c r="AG36" s="8">
        <v>21.422474000000001</v>
      </c>
      <c r="AH36" s="8">
        <v>21.380215</v>
      </c>
      <c r="AI36" s="8">
        <v>21.418133000000001</v>
      </c>
      <c r="AJ36" s="8">
        <v>21.420389</v>
      </c>
      <c r="AK36" s="8">
        <v>21.339504000000002</v>
      </c>
      <c r="AL36" s="9">
        <v>-6.2000000000000003E-5</v>
      </c>
    </row>
    <row r="38" spans="1:38" ht="15" customHeight="1" x14ac:dyDescent="0.25">
      <c r="B38" s="6" t="s">
        <v>19</v>
      </c>
    </row>
    <row r="39" spans="1:38" ht="15" customHeight="1" x14ac:dyDescent="0.25">
      <c r="A39" s="3" t="s">
        <v>45</v>
      </c>
      <c r="B39" s="7" t="s">
        <v>12</v>
      </c>
      <c r="C39" s="8">
        <v>17.741709</v>
      </c>
      <c r="D39" s="8">
        <v>18.474964</v>
      </c>
      <c r="E39" s="8">
        <v>17.557337</v>
      </c>
      <c r="F39" s="8">
        <v>17.682418999999999</v>
      </c>
      <c r="G39" s="8">
        <v>18.504667000000001</v>
      </c>
      <c r="H39" s="8">
        <v>18.809657999999999</v>
      </c>
      <c r="I39" s="8">
        <v>19.086227000000001</v>
      </c>
      <c r="J39" s="8">
        <v>19.315259999999999</v>
      </c>
      <c r="K39" s="8">
        <v>19.987549000000001</v>
      </c>
      <c r="L39" s="8">
        <v>20.043863000000002</v>
      </c>
      <c r="M39" s="8">
        <v>20.097445</v>
      </c>
      <c r="N39" s="8">
        <v>20.13073</v>
      </c>
      <c r="O39" s="8">
        <v>20.211186999999999</v>
      </c>
      <c r="P39" s="8">
        <v>20.513065000000001</v>
      </c>
      <c r="Q39" s="8">
        <v>20.601476999999999</v>
      </c>
      <c r="R39" s="8">
        <v>20.790814999999998</v>
      </c>
      <c r="S39" s="8">
        <v>21.040306000000001</v>
      </c>
      <c r="T39" s="8">
        <v>21.260241000000001</v>
      </c>
      <c r="U39" s="8">
        <v>21.426680000000001</v>
      </c>
      <c r="V39" s="8">
        <v>21.639420999999999</v>
      </c>
      <c r="W39" s="8">
        <v>21.867853</v>
      </c>
      <c r="X39" s="8">
        <v>21.955009</v>
      </c>
      <c r="Y39" s="8">
        <v>22.296513000000001</v>
      </c>
      <c r="Z39" s="8">
        <v>22.439758000000001</v>
      </c>
      <c r="AA39" s="8">
        <v>22.552526</v>
      </c>
      <c r="AB39" s="8">
        <v>22.726444000000001</v>
      </c>
      <c r="AC39" s="8">
        <v>22.863754</v>
      </c>
      <c r="AD39" s="8">
        <v>23.044516000000002</v>
      </c>
      <c r="AE39" s="8">
        <v>23.178280000000001</v>
      </c>
      <c r="AF39" s="8">
        <v>23.374865</v>
      </c>
      <c r="AG39" s="8">
        <v>23.500069</v>
      </c>
      <c r="AH39" s="8">
        <v>23.655111000000002</v>
      </c>
      <c r="AI39" s="8">
        <v>23.861357000000002</v>
      </c>
      <c r="AJ39" s="8">
        <v>24.053108000000002</v>
      </c>
      <c r="AK39" s="8">
        <v>24.174043999999999</v>
      </c>
      <c r="AL39" s="9">
        <v>8.1810000000000008E-3</v>
      </c>
    </row>
    <row r="40" spans="1:38" ht="15" customHeight="1" x14ac:dyDescent="0.25">
      <c r="A40" s="3" t="s">
        <v>46</v>
      </c>
      <c r="B40" s="7" t="s">
        <v>47</v>
      </c>
      <c r="C40" s="8">
        <v>20.812339999999999</v>
      </c>
      <c r="D40" s="8">
        <v>22.286798000000001</v>
      </c>
      <c r="E40" s="8">
        <v>29.106795999999999</v>
      </c>
      <c r="F40" s="8">
        <v>28.729818000000002</v>
      </c>
      <c r="G40" s="8">
        <v>31.626055000000001</v>
      </c>
      <c r="H40" s="8">
        <v>32.880775</v>
      </c>
      <c r="I40" s="8">
        <v>31.61702</v>
      </c>
      <c r="J40" s="8">
        <v>29.415323000000001</v>
      </c>
      <c r="K40" s="8">
        <v>28.282371999999999</v>
      </c>
      <c r="L40" s="8">
        <v>25.998284999999999</v>
      </c>
      <c r="M40" s="8">
        <v>25.419561000000002</v>
      </c>
      <c r="N40" s="8">
        <v>24.589397000000002</v>
      </c>
      <c r="O40" s="8">
        <v>24.370229999999999</v>
      </c>
      <c r="P40" s="8">
        <v>24.412544</v>
      </c>
      <c r="Q40" s="8">
        <v>24.186147999999999</v>
      </c>
      <c r="R40" s="8">
        <v>24.980875000000001</v>
      </c>
      <c r="S40" s="8">
        <v>25.086212</v>
      </c>
      <c r="T40" s="8">
        <v>24.765488000000001</v>
      </c>
      <c r="U40" s="8">
        <v>24.586597000000001</v>
      </c>
      <c r="V40" s="8">
        <v>24.325731000000001</v>
      </c>
      <c r="W40" s="8">
        <v>24.283667000000001</v>
      </c>
      <c r="X40" s="8">
        <v>24.69022</v>
      </c>
      <c r="Y40" s="8">
        <v>24.849271999999999</v>
      </c>
      <c r="Z40" s="8">
        <v>25.23122</v>
      </c>
      <c r="AA40" s="8">
        <v>25.786197999999999</v>
      </c>
      <c r="AB40" s="8">
        <v>26.366095000000001</v>
      </c>
      <c r="AC40" s="8">
        <v>26.962257000000001</v>
      </c>
      <c r="AD40" s="8">
        <v>27.518217</v>
      </c>
      <c r="AE40" s="8">
        <v>28.386984000000002</v>
      </c>
      <c r="AF40" s="8">
        <v>28.445518</v>
      </c>
      <c r="AG40" s="8">
        <v>28.38983</v>
      </c>
      <c r="AH40" s="8">
        <v>28.983898</v>
      </c>
      <c r="AI40" s="8">
        <v>30.667786</v>
      </c>
      <c r="AJ40" s="8">
        <v>32.631180000000001</v>
      </c>
      <c r="AK40" s="8">
        <v>33.226185000000001</v>
      </c>
      <c r="AL40" s="9">
        <v>1.2175E-2</v>
      </c>
    </row>
    <row r="41" spans="1:38" ht="15" customHeight="1" x14ac:dyDescent="0.25">
      <c r="A41" s="3" t="s">
        <v>48</v>
      </c>
      <c r="B41" s="7" t="s">
        <v>49</v>
      </c>
      <c r="C41" s="8">
        <v>19.123667000000001</v>
      </c>
      <c r="D41" s="8">
        <v>20.800454999999999</v>
      </c>
      <c r="E41" s="8">
        <v>20.500385000000001</v>
      </c>
      <c r="F41" s="8">
        <v>21.031607000000001</v>
      </c>
      <c r="G41" s="8">
        <v>23.945209999999999</v>
      </c>
      <c r="H41" s="8">
        <v>25.378312999999999</v>
      </c>
      <c r="I41" s="8">
        <v>26.005490999999999</v>
      </c>
      <c r="J41" s="8">
        <v>26.479127999999999</v>
      </c>
      <c r="K41" s="8">
        <v>27.044615</v>
      </c>
      <c r="L41" s="8">
        <v>26.994962999999998</v>
      </c>
      <c r="M41" s="8">
        <v>26.988626</v>
      </c>
      <c r="N41" s="8">
        <v>27.157778</v>
      </c>
      <c r="O41" s="8">
        <v>27.390021999999998</v>
      </c>
      <c r="P41" s="8">
        <v>27.679490999999999</v>
      </c>
      <c r="Q41" s="8">
        <v>27.788506000000002</v>
      </c>
      <c r="R41" s="8">
        <v>28.144774999999999</v>
      </c>
      <c r="S41" s="8">
        <v>28.260995999999999</v>
      </c>
      <c r="T41" s="8">
        <v>28.40597</v>
      </c>
      <c r="U41" s="8">
        <v>28.654131</v>
      </c>
      <c r="V41" s="8">
        <v>28.767406000000001</v>
      </c>
      <c r="W41" s="8">
        <v>28.831039000000001</v>
      </c>
      <c r="X41" s="8">
        <v>29.265965999999999</v>
      </c>
      <c r="Y41" s="8">
        <v>29.382963</v>
      </c>
      <c r="Z41" s="8">
        <v>29.556391000000001</v>
      </c>
      <c r="AA41" s="8">
        <v>29.763853000000001</v>
      </c>
      <c r="AB41" s="8">
        <v>29.926577000000002</v>
      </c>
      <c r="AC41" s="8">
        <v>30.058878</v>
      </c>
      <c r="AD41" s="8">
        <v>30.136123999999999</v>
      </c>
      <c r="AE41" s="8">
        <v>30.21508</v>
      </c>
      <c r="AF41" s="8">
        <v>30.298546000000002</v>
      </c>
      <c r="AG41" s="8">
        <v>30.206955000000001</v>
      </c>
      <c r="AH41" s="8">
        <v>30.373667000000001</v>
      </c>
      <c r="AI41" s="8">
        <v>30.557037000000001</v>
      </c>
      <c r="AJ41" s="8">
        <v>30.625235</v>
      </c>
      <c r="AK41" s="8">
        <v>30.717659000000001</v>
      </c>
      <c r="AL41" s="9">
        <v>1.1884E-2</v>
      </c>
    </row>
    <row r="42" spans="1:38" ht="15" customHeight="1" x14ac:dyDescent="0.25">
      <c r="A42" s="3" t="s">
        <v>50</v>
      </c>
      <c r="B42" s="7" t="s">
        <v>51</v>
      </c>
      <c r="C42" s="8">
        <v>9.9809680000000007</v>
      </c>
      <c r="D42" s="8">
        <v>11.947901999999999</v>
      </c>
      <c r="E42" s="8">
        <v>12.257629</v>
      </c>
      <c r="F42" s="8">
        <v>13.075085</v>
      </c>
      <c r="G42" s="8">
        <v>16.345033999999998</v>
      </c>
      <c r="H42" s="8">
        <v>17.718266</v>
      </c>
      <c r="I42" s="8">
        <v>18.208731</v>
      </c>
      <c r="J42" s="8">
        <v>18.553381000000002</v>
      </c>
      <c r="K42" s="8">
        <v>18.869748999999999</v>
      </c>
      <c r="L42" s="8">
        <v>18.993863999999999</v>
      </c>
      <c r="M42" s="8">
        <v>19.069727</v>
      </c>
      <c r="N42" s="8">
        <v>19.335315999999999</v>
      </c>
      <c r="O42" s="8">
        <v>19.616956999999999</v>
      </c>
      <c r="P42" s="8">
        <v>20.065563000000001</v>
      </c>
      <c r="Q42" s="8">
        <v>20.303635</v>
      </c>
      <c r="R42" s="8">
        <v>20.725435000000001</v>
      </c>
      <c r="S42" s="8">
        <v>20.959536</v>
      </c>
      <c r="T42" s="8">
        <v>21.281597000000001</v>
      </c>
      <c r="U42" s="8">
        <v>21.563713</v>
      </c>
      <c r="V42" s="8">
        <v>21.721733</v>
      </c>
      <c r="W42" s="8">
        <v>21.889219000000001</v>
      </c>
      <c r="X42" s="8">
        <v>22.442713000000001</v>
      </c>
      <c r="Y42" s="8">
        <v>22.640969999999999</v>
      </c>
      <c r="Z42" s="8">
        <v>22.874586000000001</v>
      </c>
      <c r="AA42" s="8">
        <v>23.101603000000001</v>
      </c>
      <c r="AB42" s="8">
        <v>23.359494999999999</v>
      </c>
      <c r="AC42" s="8">
        <v>23.443142000000002</v>
      </c>
      <c r="AD42" s="8">
        <v>23.575707999999999</v>
      </c>
      <c r="AE42" s="8">
        <v>23.682116000000001</v>
      </c>
      <c r="AF42" s="8">
        <v>23.775514999999999</v>
      </c>
      <c r="AG42" s="8">
        <v>23.750533999999998</v>
      </c>
      <c r="AH42" s="8">
        <v>23.929701000000001</v>
      </c>
      <c r="AI42" s="8">
        <v>24.189125000000001</v>
      </c>
      <c r="AJ42" s="8">
        <v>24.301290999999999</v>
      </c>
      <c r="AK42" s="8">
        <v>24.409012000000001</v>
      </c>
      <c r="AL42" s="9">
        <v>2.1884000000000001E-2</v>
      </c>
    </row>
    <row r="43" spans="1:38" ht="15" customHeight="1" x14ac:dyDescent="0.25">
      <c r="A43" s="3" t="s">
        <v>52</v>
      </c>
      <c r="B43" s="7" t="s">
        <v>53</v>
      </c>
      <c r="C43" s="8">
        <v>17.224471999999999</v>
      </c>
      <c r="D43" s="8">
        <v>19.293282999999999</v>
      </c>
      <c r="E43" s="8">
        <v>19.954284999999999</v>
      </c>
      <c r="F43" s="8">
        <v>20.203883999999999</v>
      </c>
      <c r="G43" s="8">
        <v>22.946463000000001</v>
      </c>
      <c r="H43" s="8">
        <v>24.097757000000001</v>
      </c>
      <c r="I43" s="8">
        <v>24.489538</v>
      </c>
      <c r="J43" s="8">
        <v>24.876743000000001</v>
      </c>
      <c r="K43" s="8">
        <v>25.532166</v>
      </c>
      <c r="L43" s="8">
        <v>25.816631000000001</v>
      </c>
      <c r="M43" s="8">
        <v>25.917589</v>
      </c>
      <c r="N43" s="8">
        <v>26.213293</v>
      </c>
      <c r="O43" s="8">
        <v>26.532764</v>
      </c>
      <c r="P43" s="8">
        <v>26.907630999999999</v>
      </c>
      <c r="Q43" s="8">
        <v>27.132593</v>
      </c>
      <c r="R43" s="8">
        <v>27.502216000000001</v>
      </c>
      <c r="S43" s="8">
        <v>27.617849</v>
      </c>
      <c r="T43" s="8">
        <v>27.904633</v>
      </c>
      <c r="U43" s="8">
        <v>28.225895000000001</v>
      </c>
      <c r="V43" s="8">
        <v>28.378952000000002</v>
      </c>
      <c r="W43" s="8">
        <v>28.501277999999999</v>
      </c>
      <c r="X43" s="8">
        <v>28.977564000000001</v>
      </c>
      <c r="Y43" s="8">
        <v>29.126404000000001</v>
      </c>
      <c r="Z43" s="8">
        <v>29.319523</v>
      </c>
      <c r="AA43" s="8">
        <v>29.494623000000001</v>
      </c>
      <c r="AB43" s="8">
        <v>29.681822</v>
      </c>
      <c r="AC43" s="8">
        <v>29.685020000000002</v>
      </c>
      <c r="AD43" s="8">
        <v>29.717758</v>
      </c>
      <c r="AE43" s="8">
        <v>29.707809000000001</v>
      </c>
      <c r="AF43" s="8">
        <v>29.769234000000001</v>
      </c>
      <c r="AG43" s="8">
        <v>29.681357999999999</v>
      </c>
      <c r="AH43" s="8">
        <v>29.775359999999999</v>
      </c>
      <c r="AI43" s="8">
        <v>29.845593999999998</v>
      </c>
      <c r="AJ43" s="8">
        <v>29.680166</v>
      </c>
      <c r="AK43" s="8">
        <v>29.72851</v>
      </c>
      <c r="AL43" s="9">
        <v>1.3188E-2</v>
      </c>
    </row>
    <row r="44" spans="1:38" ht="15" customHeight="1" x14ac:dyDescent="0.25">
      <c r="A44" s="3" t="s">
        <v>54</v>
      </c>
      <c r="B44" s="7" t="s">
        <v>16</v>
      </c>
      <c r="C44" s="8">
        <v>6.2571779999999997</v>
      </c>
      <c r="D44" s="8">
        <v>8.3608089999999997</v>
      </c>
      <c r="E44" s="8">
        <v>8.2695620000000005</v>
      </c>
      <c r="F44" s="8">
        <v>9.2189250000000005</v>
      </c>
      <c r="G44" s="8">
        <v>9.3034470000000002</v>
      </c>
      <c r="H44" s="8">
        <v>10.939163000000001</v>
      </c>
      <c r="I44" s="8">
        <v>12.661527</v>
      </c>
      <c r="J44" s="8">
        <v>13.065975</v>
      </c>
      <c r="K44" s="8">
        <v>13.036168</v>
      </c>
      <c r="L44" s="8">
        <v>13.056958</v>
      </c>
      <c r="M44" s="8">
        <v>13.466412999999999</v>
      </c>
      <c r="N44" s="8">
        <v>13.617495999999999</v>
      </c>
      <c r="O44" s="8">
        <v>13.786407000000001</v>
      </c>
      <c r="P44" s="8">
        <v>14.056133000000001</v>
      </c>
      <c r="Q44" s="8">
        <v>14.223974</v>
      </c>
      <c r="R44" s="8">
        <v>14.486815</v>
      </c>
      <c r="S44" s="8">
        <v>14.647678000000001</v>
      </c>
      <c r="T44" s="8">
        <v>14.833512000000001</v>
      </c>
      <c r="U44" s="8">
        <v>15.010059</v>
      </c>
      <c r="V44" s="8">
        <v>15.156699</v>
      </c>
      <c r="W44" s="8">
        <v>15.236022999999999</v>
      </c>
      <c r="X44" s="8">
        <v>15.602796</v>
      </c>
      <c r="Y44" s="8">
        <v>15.720908</v>
      </c>
      <c r="Z44" s="8">
        <v>15.873866</v>
      </c>
      <c r="AA44" s="8">
        <v>16.017097</v>
      </c>
      <c r="AB44" s="8">
        <v>16.193173999999999</v>
      </c>
      <c r="AC44" s="8">
        <v>16.251553000000001</v>
      </c>
      <c r="AD44" s="8">
        <v>16.314157000000002</v>
      </c>
      <c r="AE44" s="8">
        <v>16.331505</v>
      </c>
      <c r="AF44" s="8">
        <v>16.371442999999999</v>
      </c>
      <c r="AG44" s="8">
        <v>16.292984000000001</v>
      </c>
      <c r="AH44" s="8">
        <v>16.384941000000001</v>
      </c>
      <c r="AI44" s="8">
        <v>16.512067999999999</v>
      </c>
      <c r="AJ44" s="8">
        <v>16.535382999999999</v>
      </c>
      <c r="AK44" s="8">
        <v>16.650193999999999</v>
      </c>
      <c r="AL44" s="9">
        <v>2.1094000000000002E-2</v>
      </c>
    </row>
    <row r="45" spans="1:38" ht="15" customHeight="1" x14ac:dyDescent="0.25">
      <c r="A45" s="3" t="s">
        <v>55</v>
      </c>
      <c r="B45" s="7" t="s">
        <v>4</v>
      </c>
      <c r="C45" s="8">
        <v>14.278964</v>
      </c>
      <c r="D45" s="8">
        <v>14.452373</v>
      </c>
      <c r="E45" s="8">
        <v>14.150637</v>
      </c>
      <c r="F45" s="8">
        <v>14.097550999999999</v>
      </c>
      <c r="G45" s="8">
        <v>14.122126</v>
      </c>
      <c r="H45" s="8">
        <v>13.494807</v>
      </c>
      <c r="I45" s="8">
        <v>13.312633999999999</v>
      </c>
      <c r="J45" s="8">
        <v>13.272458</v>
      </c>
      <c r="K45" s="8">
        <v>13.897453000000001</v>
      </c>
      <c r="L45" s="8">
        <v>13.809301</v>
      </c>
      <c r="M45" s="8">
        <v>13.612698999999999</v>
      </c>
      <c r="N45" s="8">
        <v>13.465306999999999</v>
      </c>
      <c r="O45" s="8">
        <v>13.296205</v>
      </c>
      <c r="P45" s="8">
        <v>13.305363</v>
      </c>
      <c r="Q45" s="8">
        <v>13.166340999999999</v>
      </c>
      <c r="R45" s="8">
        <v>13.051945</v>
      </c>
      <c r="S45" s="8">
        <v>12.957541000000001</v>
      </c>
      <c r="T45" s="8">
        <v>12.871192000000001</v>
      </c>
      <c r="U45" s="8">
        <v>12.801318</v>
      </c>
      <c r="V45" s="8">
        <v>12.730066000000001</v>
      </c>
      <c r="W45" s="8">
        <v>12.752217</v>
      </c>
      <c r="X45" s="8">
        <v>12.724152</v>
      </c>
      <c r="Y45" s="8">
        <v>12.726591000000001</v>
      </c>
      <c r="Z45" s="8">
        <v>12.728823</v>
      </c>
      <c r="AA45" s="8">
        <v>12.713264000000001</v>
      </c>
      <c r="AB45" s="8">
        <v>12.718743</v>
      </c>
      <c r="AC45" s="8">
        <v>12.755470000000001</v>
      </c>
      <c r="AD45" s="8">
        <v>12.761025</v>
      </c>
      <c r="AE45" s="8">
        <v>12.78332</v>
      </c>
      <c r="AF45" s="8">
        <v>12.818687000000001</v>
      </c>
      <c r="AG45" s="8">
        <v>12.855021000000001</v>
      </c>
      <c r="AH45" s="8">
        <v>12.894432999999999</v>
      </c>
      <c r="AI45" s="8">
        <v>12.966839999999999</v>
      </c>
      <c r="AJ45" s="8">
        <v>13.024637999999999</v>
      </c>
      <c r="AK45" s="8">
        <v>13.105848</v>
      </c>
      <c r="AL45" s="9">
        <v>-2.9589999999999998E-3</v>
      </c>
    </row>
    <row r="46" spans="1:38" ht="15" customHeight="1" x14ac:dyDescent="0.25">
      <c r="A46" s="3" t="s">
        <v>56</v>
      </c>
      <c r="B46" s="7" t="s">
        <v>14</v>
      </c>
      <c r="C46" s="8">
        <v>28.885411999999999</v>
      </c>
      <c r="D46" s="8">
        <v>31.148299999999999</v>
      </c>
      <c r="E46" s="8">
        <v>32.027450999999999</v>
      </c>
      <c r="F46" s="8">
        <v>32.970027999999999</v>
      </c>
      <c r="G46" s="8">
        <v>35.046287999999997</v>
      </c>
      <c r="H46" s="8">
        <v>35.954841999999999</v>
      </c>
      <c r="I46" s="8">
        <v>36.933796000000001</v>
      </c>
      <c r="J46" s="8">
        <v>37.900860000000002</v>
      </c>
      <c r="K46" s="8">
        <v>38.546371000000001</v>
      </c>
      <c r="L46" s="8">
        <v>39.316901999999999</v>
      </c>
      <c r="M46" s="8">
        <v>39.854419999999998</v>
      </c>
      <c r="N46" s="8">
        <v>40.110312999999998</v>
      </c>
      <c r="O46" s="8">
        <v>40.271892999999999</v>
      </c>
      <c r="P46" s="8">
        <v>40.410998999999997</v>
      </c>
      <c r="Q46" s="8">
        <v>40.545071</v>
      </c>
      <c r="R46" s="8">
        <v>40.680779000000001</v>
      </c>
      <c r="S46" s="8">
        <v>40.790398000000003</v>
      </c>
      <c r="T46" s="8">
        <v>40.765079</v>
      </c>
      <c r="U46" s="8">
        <v>40.601646000000002</v>
      </c>
      <c r="V46" s="8">
        <v>40.408271999999997</v>
      </c>
      <c r="W46" s="8">
        <v>40.263756000000001</v>
      </c>
      <c r="X46" s="8">
        <v>40.110554</v>
      </c>
      <c r="Y46" s="8">
        <v>39.946624999999997</v>
      </c>
      <c r="Z46" s="8">
        <v>39.786586999999997</v>
      </c>
      <c r="AA46" s="8">
        <v>39.590744000000001</v>
      </c>
      <c r="AB46" s="8">
        <v>39.410243999999999</v>
      </c>
      <c r="AC46" s="8">
        <v>39.221245000000003</v>
      </c>
      <c r="AD46" s="8">
        <v>38.951439000000001</v>
      </c>
      <c r="AE46" s="8">
        <v>38.722439000000001</v>
      </c>
      <c r="AF46" s="8">
        <v>38.604182999999999</v>
      </c>
      <c r="AG46" s="8">
        <v>38.399715</v>
      </c>
      <c r="AH46" s="8">
        <v>38.211886999999997</v>
      </c>
      <c r="AI46" s="8">
        <v>38.041927000000001</v>
      </c>
      <c r="AJ46" s="8">
        <v>37.848346999999997</v>
      </c>
      <c r="AK46" s="8">
        <v>37.593834000000001</v>
      </c>
      <c r="AL46" s="9">
        <v>5.7159999999999997E-3</v>
      </c>
    </row>
    <row r="48" spans="1:38" ht="15" customHeight="1" x14ac:dyDescent="0.25">
      <c r="B48" s="6" t="s">
        <v>57</v>
      </c>
    </row>
    <row r="49" spans="1:38" ht="15" customHeight="1" x14ac:dyDescent="0.25">
      <c r="A49" s="3" t="s">
        <v>58</v>
      </c>
      <c r="B49" s="7" t="s">
        <v>13</v>
      </c>
      <c r="C49" s="8">
        <v>12.151324000000001</v>
      </c>
      <c r="D49" s="8">
        <v>14.116877000000001</v>
      </c>
      <c r="E49" s="8">
        <v>14.646044</v>
      </c>
      <c r="F49" s="8">
        <v>15.393749</v>
      </c>
      <c r="G49" s="8">
        <v>18.543735999999999</v>
      </c>
      <c r="H49" s="8">
        <v>19.896484000000001</v>
      </c>
      <c r="I49" s="8">
        <v>20.359615000000002</v>
      </c>
      <c r="J49" s="8">
        <v>20.661435999999998</v>
      </c>
      <c r="K49" s="8">
        <v>20.846827000000001</v>
      </c>
      <c r="L49" s="8">
        <v>20.926501999999999</v>
      </c>
      <c r="M49" s="8">
        <v>20.906148999999999</v>
      </c>
      <c r="N49" s="8">
        <v>21.060801999999999</v>
      </c>
      <c r="O49" s="8">
        <v>21.245215999999999</v>
      </c>
      <c r="P49" s="8">
        <v>21.562494000000001</v>
      </c>
      <c r="Q49" s="8">
        <v>21.725484999999999</v>
      </c>
      <c r="R49" s="8">
        <v>21.994173</v>
      </c>
      <c r="S49" s="8">
        <v>22.202781999999999</v>
      </c>
      <c r="T49" s="8">
        <v>22.471347999999999</v>
      </c>
      <c r="U49" s="8">
        <v>22.736881</v>
      </c>
      <c r="V49" s="8">
        <v>22.878971</v>
      </c>
      <c r="W49" s="8">
        <v>23.013500000000001</v>
      </c>
      <c r="X49" s="8">
        <v>23.507071</v>
      </c>
      <c r="Y49" s="8">
        <v>23.568707</v>
      </c>
      <c r="Z49" s="8">
        <v>23.820143000000002</v>
      </c>
      <c r="AA49" s="8">
        <v>24.026615</v>
      </c>
      <c r="AB49" s="8">
        <v>24.239239000000001</v>
      </c>
      <c r="AC49" s="8">
        <v>24.274529999999999</v>
      </c>
      <c r="AD49" s="8">
        <v>24.321826999999999</v>
      </c>
      <c r="AE49" s="8">
        <v>24.36647</v>
      </c>
      <c r="AF49" s="8">
        <v>24.419274999999999</v>
      </c>
      <c r="AG49" s="8">
        <v>24.326975000000001</v>
      </c>
      <c r="AH49" s="8">
        <v>24.470224000000002</v>
      </c>
      <c r="AI49" s="8">
        <v>24.682043</v>
      </c>
      <c r="AJ49" s="8">
        <v>24.698612000000001</v>
      </c>
      <c r="AK49" s="8">
        <v>24.786930000000002</v>
      </c>
      <c r="AL49" s="9">
        <v>1.7205000000000002E-2</v>
      </c>
    </row>
    <row r="50" spans="1:38" ht="15" customHeight="1" x14ac:dyDescent="0.25">
      <c r="A50" s="3" t="s">
        <v>59</v>
      </c>
      <c r="B50" s="7" t="s">
        <v>16</v>
      </c>
      <c r="C50" s="8">
        <v>8.3109699999999993</v>
      </c>
      <c r="D50" s="8">
        <v>10.533640999999999</v>
      </c>
      <c r="E50" s="8">
        <v>10.217947000000001</v>
      </c>
      <c r="F50" s="8">
        <v>11.464124999999999</v>
      </c>
      <c r="G50" s="8">
        <v>13.858578</v>
      </c>
      <c r="H50" s="8">
        <v>14.702579999999999</v>
      </c>
      <c r="I50" s="8">
        <v>14.854903999999999</v>
      </c>
      <c r="J50" s="8">
        <v>14.893603000000001</v>
      </c>
      <c r="K50" s="8">
        <v>14.956732000000001</v>
      </c>
      <c r="L50" s="8">
        <v>15.04153</v>
      </c>
      <c r="M50" s="8">
        <v>15.298743999999999</v>
      </c>
      <c r="N50" s="8">
        <v>15.472669</v>
      </c>
      <c r="O50" s="8">
        <v>15.540789</v>
      </c>
      <c r="P50" s="8">
        <v>15.806259000000001</v>
      </c>
      <c r="Q50" s="8">
        <v>15.999053999999999</v>
      </c>
      <c r="R50" s="8">
        <v>16.324413</v>
      </c>
      <c r="S50" s="8">
        <v>16.437346000000002</v>
      </c>
      <c r="T50" s="8">
        <v>16.596074999999999</v>
      </c>
      <c r="U50" s="8">
        <v>16.730484000000001</v>
      </c>
      <c r="V50" s="8">
        <v>16.891933000000002</v>
      </c>
      <c r="W50" s="8">
        <v>16.913874</v>
      </c>
      <c r="X50" s="8">
        <v>17.235945000000001</v>
      </c>
      <c r="Y50" s="8">
        <v>17.332122999999999</v>
      </c>
      <c r="Z50" s="8">
        <v>17.482111</v>
      </c>
      <c r="AA50" s="8">
        <v>17.527785999999999</v>
      </c>
      <c r="AB50" s="8">
        <v>17.577529999999999</v>
      </c>
      <c r="AC50" s="8">
        <v>17.532518</v>
      </c>
      <c r="AD50" s="8">
        <v>17.427662000000002</v>
      </c>
      <c r="AE50" s="8">
        <v>17.260960000000001</v>
      </c>
      <c r="AF50" s="8">
        <v>17.098262999999999</v>
      </c>
      <c r="AG50" s="8">
        <v>17.014029000000001</v>
      </c>
      <c r="AH50" s="8">
        <v>17.018664999999999</v>
      </c>
      <c r="AI50" s="8">
        <v>16.928436000000001</v>
      </c>
      <c r="AJ50" s="8">
        <v>17.314079</v>
      </c>
      <c r="AK50" s="8">
        <v>17.513041999999999</v>
      </c>
      <c r="AL50" s="9">
        <v>1.5525000000000001E-2</v>
      </c>
    </row>
    <row r="51" spans="1:38" s="18" customFormat="1" ht="15" customHeight="1" x14ac:dyDescent="0.25">
      <c r="A51" s="14" t="s">
        <v>60</v>
      </c>
      <c r="B51" s="15" t="s">
        <v>5</v>
      </c>
      <c r="C51" s="16">
        <v>2.9334359999999999</v>
      </c>
      <c r="D51" s="16">
        <v>3.4661050000000002</v>
      </c>
      <c r="E51" s="16">
        <v>3.5723400000000001</v>
      </c>
      <c r="F51" s="16">
        <v>3.9213200000000001</v>
      </c>
      <c r="G51" s="16">
        <v>4.157216</v>
      </c>
      <c r="H51" s="16">
        <v>4.096851</v>
      </c>
      <c r="I51" s="16">
        <v>4.13605</v>
      </c>
      <c r="J51" s="16">
        <v>4.2530400000000004</v>
      </c>
      <c r="K51" s="16">
        <v>4.3545379999999998</v>
      </c>
      <c r="L51" s="16">
        <v>4.4775479999999996</v>
      </c>
      <c r="M51" s="16">
        <v>4.5128740000000001</v>
      </c>
      <c r="N51" s="16">
        <v>4.5574269999999997</v>
      </c>
      <c r="O51" s="16">
        <v>4.5635729999999999</v>
      </c>
      <c r="P51" s="16">
        <v>4.6257809999999999</v>
      </c>
      <c r="Q51" s="16">
        <v>4.6224600000000002</v>
      </c>
      <c r="R51" s="16">
        <v>4.6152800000000003</v>
      </c>
      <c r="S51" s="16">
        <v>4.6303190000000001</v>
      </c>
      <c r="T51" s="16">
        <v>4.6157680000000001</v>
      </c>
      <c r="U51" s="16">
        <v>4.6231229999999996</v>
      </c>
      <c r="V51" s="16">
        <v>4.6148449999999999</v>
      </c>
      <c r="W51" s="16">
        <v>4.7204319999999997</v>
      </c>
      <c r="X51" s="16">
        <v>4.7226319999999999</v>
      </c>
      <c r="Y51" s="16">
        <v>4.7879829999999997</v>
      </c>
      <c r="Z51" s="16">
        <v>4.8359509999999997</v>
      </c>
      <c r="AA51" s="16">
        <v>4.8634950000000003</v>
      </c>
      <c r="AB51" s="16">
        <v>4.892207</v>
      </c>
      <c r="AC51" s="16">
        <v>4.9485460000000003</v>
      </c>
      <c r="AD51" s="16">
        <v>4.9885650000000004</v>
      </c>
      <c r="AE51" s="16">
        <v>5.0422890000000002</v>
      </c>
      <c r="AF51" s="16">
        <v>5.0778299999999996</v>
      </c>
      <c r="AG51" s="16">
        <v>5.1227510000000001</v>
      </c>
      <c r="AH51" s="16">
        <v>5.1727569999999998</v>
      </c>
      <c r="AI51" s="16">
        <v>5.2637479999999996</v>
      </c>
      <c r="AJ51" s="16">
        <v>5.3251179999999998</v>
      </c>
      <c r="AK51" s="16">
        <v>5.4173850000000003</v>
      </c>
      <c r="AL51" s="17">
        <v>1.3625E-2</v>
      </c>
    </row>
    <row r="52" spans="1:38" s="18" customFormat="1" ht="15" customHeight="1" x14ac:dyDescent="0.25">
      <c r="A52" s="14" t="s">
        <v>61</v>
      </c>
      <c r="B52" s="15" t="s">
        <v>21</v>
      </c>
      <c r="C52" s="16">
        <v>2.198312</v>
      </c>
      <c r="D52" s="16">
        <v>2.145607</v>
      </c>
      <c r="E52" s="16">
        <v>2.1612290000000001</v>
      </c>
      <c r="F52" s="16">
        <v>2.2062309999999998</v>
      </c>
      <c r="G52" s="16">
        <v>2.2352810000000001</v>
      </c>
      <c r="H52" s="16">
        <v>2.2407810000000001</v>
      </c>
      <c r="I52" s="16">
        <v>2.2304840000000001</v>
      </c>
      <c r="J52" s="16">
        <v>2.2388940000000002</v>
      </c>
      <c r="K52" s="16">
        <v>2.2632919999999999</v>
      </c>
      <c r="L52" s="16">
        <v>2.2779509999999998</v>
      </c>
      <c r="M52" s="16">
        <v>2.2841619999999998</v>
      </c>
      <c r="N52" s="16">
        <v>2.288891</v>
      </c>
      <c r="O52" s="16">
        <v>2.2901410000000002</v>
      </c>
      <c r="P52" s="16">
        <v>2.2972049999999999</v>
      </c>
      <c r="Q52" s="16">
        <v>2.3064550000000001</v>
      </c>
      <c r="R52" s="16">
        <v>2.309774</v>
      </c>
      <c r="S52" s="16">
        <v>2.3133309999999998</v>
      </c>
      <c r="T52" s="16">
        <v>2.3244910000000001</v>
      </c>
      <c r="U52" s="16">
        <v>2.3334410000000001</v>
      </c>
      <c r="V52" s="16">
        <v>2.3485109999999998</v>
      </c>
      <c r="W52" s="16">
        <v>2.3596349999999999</v>
      </c>
      <c r="X52" s="16">
        <v>2.375076</v>
      </c>
      <c r="Y52" s="16">
        <v>2.3866139999999998</v>
      </c>
      <c r="Z52" s="16">
        <v>2.4029560000000001</v>
      </c>
      <c r="AA52" s="16">
        <v>2.409052</v>
      </c>
      <c r="AB52" s="16">
        <v>2.4179879999999998</v>
      </c>
      <c r="AC52" s="16">
        <v>2.425163</v>
      </c>
      <c r="AD52" s="16">
        <v>2.4298489999999999</v>
      </c>
      <c r="AE52" s="16">
        <v>2.4356010000000001</v>
      </c>
      <c r="AF52" s="16">
        <v>2.4389560000000001</v>
      </c>
      <c r="AG52" s="16">
        <v>2.4441959999999998</v>
      </c>
      <c r="AH52" s="16">
        <v>2.4472480000000001</v>
      </c>
      <c r="AI52" s="16">
        <v>2.4502760000000001</v>
      </c>
      <c r="AJ52" s="16">
        <v>2.4588350000000001</v>
      </c>
      <c r="AK52" s="16">
        <v>2.46313</v>
      </c>
      <c r="AL52" s="17">
        <v>4.1910000000000003E-3</v>
      </c>
    </row>
    <row r="53" spans="1:38" ht="15" customHeight="1" x14ac:dyDescent="0.25">
      <c r="A53" s="3" t="s">
        <v>62</v>
      </c>
      <c r="B53" s="7" t="s">
        <v>63</v>
      </c>
      <c r="C53" s="8">
        <v>0.64600000000000002</v>
      </c>
      <c r="D53" s="8">
        <v>0.64700000000000002</v>
      </c>
      <c r="E53" s="8">
        <v>0.64900000000000002</v>
      </c>
      <c r="F53" s="8">
        <v>0.65</v>
      </c>
      <c r="G53" s="8">
        <v>0.65200000000000002</v>
      </c>
      <c r="H53" s="8">
        <v>0.65300000000000002</v>
      </c>
      <c r="I53" s="8">
        <v>0.65400000000000003</v>
      </c>
      <c r="J53" s="8">
        <v>0.65600000000000003</v>
      </c>
      <c r="K53" s="8">
        <v>0.65700000000000003</v>
      </c>
      <c r="L53" s="8">
        <v>0.65900000000000003</v>
      </c>
      <c r="M53" s="8">
        <v>0.66</v>
      </c>
      <c r="N53" s="8">
        <v>0.66200000000000003</v>
      </c>
      <c r="O53" s="8">
        <v>0.66300000000000003</v>
      </c>
      <c r="P53" s="8">
        <v>0.66400000000000003</v>
      </c>
      <c r="Q53" s="8">
        <v>0.66600000000000004</v>
      </c>
      <c r="R53" s="8">
        <v>0.66700000000000004</v>
      </c>
      <c r="S53" s="8">
        <v>0.66900000000000004</v>
      </c>
      <c r="T53" s="8">
        <v>0.67100000000000004</v>
      </c>
      <c r="U53" s="8">
        <v>0.67200000000000004</v>
      </c>
      <c r="V53" s="8">
        <v>0.67400000000000004</v>
      </c>
      <c r="W53" s="8">
        <v>0.67600000000000005</v>
      </c>
      <c r="X53" s="8">
        <v>0.67700000000000005</v>
      </c>
      <c r="Y53" s="8">
        <v>0.67900000000000005</v>
      </c>
      <c r="Z53" s="8">
        <v>0.68100000000000005</v>
      </c>
      <c r="AA53" s="8">
        <v>0.68300000000000005</v>
      </c>
      <c r="AB53" s="8">
        <v>0.68500000000000005</v>
      </c>
      <c r="AC53" s="8">
        <v>0.68600000000000005</v>
      </c>
      <c r="AD53" s="8">
        <v>0.68799999999999994</v>
      </c>
      <c r="AE53" s="8">
        <v>0.69</v>
      </c>
      <c r="AF53" s="8">
        <v>0.69199999999999995</v>
      </c>
      <c r="AG53" s="8">
        <v>0.69399999999999995</v>
      </c>
      <c r="AH53" s="8">
        <v>0.69599999999999995</v>
      </c>
      <c r="AI53" s="8">
        <v>0.69799999999999995</v>
      </c>
      <c r="AJ53" s="8">
        <v>0.7</v>
      </c>
      <c r="AK53" s="8">
        <v>0.70199999999999996</v>
      </c>
      <c r="AL53" s="9">
        <v>2.4750000000000002E-3</v>
      </c>
    </row>
    <row r="54" spans="1:38" ht="15" hidden="1" customHeight="1" x14ac:dyDescent="0.25"/>
    <row r="55" spans="1:38" ht="15" hidden="1" customHeight="1" x14ac:dyDescent="0.25"/>
    <row r="56" spans="1:38" ht="15" hidden="1" customHeight="1" x14ac:dyDescent="0.25">
      <c r="B56" s="6" t="s">
        <v>64</v>
      </c>
    </row>
    <row r="57" spans="1:38" ht="15" hidden="1" customHeight="1" x14ac:dyDescent="0.25">
      <c r="A57" s="3" t="s">
        <v>65</v>
      </c>
      <c r="B57" s="7" t="s">
        <v>12</v>
      </c>
      <c r="C57" s="8">
        <v>14.294352</v>
      </c>
      <c r="D57" s="8">
        <v>15.195361999999999</v>
      </c>
      <c r="E57" s="8">
        <v>14.061298000000001</v>
      </c>
      <c r="F57" s="8">
        <v>14.937288000000001</v>
      </c>
      <c r="G57" s="8">
        <v>15.73611</v>
      </c>
      <c r="H57" s="8">
        <v>16.018163999999999</v>
      </c>
      <c r="I57" s="8">
        <v>16.268785000000001</v>
      </c>
      <c r="J57" s="8">
        <v>16.478085</v>
      </c>
      <c r="K57" s="8">
        <v>16.729953999999999</v>
      </c>
      <c r="L57" s="8">
        <v>16.776249</v>
      </c>
      <c r="M57" s="8">
        <v>16.816984000000001</v>
      </c>
      <c r="N57" s="8">
        <v>16.843423999999999</v>
      </c>
      <c r="O57" s="8">
        <v>16.916267000000001</v>
      </c>
      <c r="P57" s="8">
        <v>17.153908000000001</v>
      </c>
      <c r="Q57" s="8">
        <v>17.234694000000001</v>
      </c>
      <c r="R57" s="8">
        <v>17.413488000000001</v>
      </c>
      <c r="S57" s="8">
        <v>17.648990999999999</v>
      </c>
      <c r="T57" s="8">
        <v>17.859472</v>
      </c>
      <c r="U57" s="8">
        <v>18.016525000000001</v>
      </c>
      <c r="V57" s="8">
        <v>18.217310000000001</v>
      </c>
      <c r="W57" s="8">
        <v>18.428830999999999</v>
      </c>
      <c r="X57" s="8">
        <v>18.507524</v>
      </c>
      <c r="Y57" s="8">
        <v>18.828484</v>
      </c>
      <c r="Z57" s="8">
        <v>18.959095000000001</v>
      </c>
      <c r="AA57" s="8">
        <v>19.061256</v>
      </c>
      <c r="AB57" s="8">
        <v>19.223101</v>
      </c>
      <c r="AC57" s="8">
        <v>19.350456000000001</v>
      </c>
      <c r="AD57" s="8">
        <v>19.519359999999999</v>
      </c>
      <c r="AE57" s="8">
        <v>19.643063000000001</v>
      </c>
      <c r="AF57" s="8">
        <v>19.828613000000001</v>
      </c>
      <c r="AG57" s="8">
        <v>19.944192999999999</v>
      </c>
      <c r="AH57" s="8">
        <v>20.091107999999998</v>
      </c>
      <c r="AI57" s="8">
        <v>20.288405999999998</v>
      </c>
      <c r="AJ57" s="8">
        <v>20.471672000000002</v>
      </c>
      <c r="AK57" s="8">
        <v>20.586147</v>
      </c>
      <c r="AL57" s="9">
        <v>9.2429999999999995E-3</v>
      </c>
    </row>
    <row r="58" spans="1:38" ht="15" hidden="1" customHeight="1" x14ac:dyDescent="0.25">
      <c r="A58" s="3" t="s">
        <v>66</v>
      </c>
      <c r="B58" s="7" t="s">
        <v>47</v>
      </c>
      <c r="C58" s="8">
        <v>20.812339999999999</v>
      </c>
      <c r="D58" s="8">
        <v>22.286798000000001</v>
      </c>
      <c r="E58" s="8">
        <v>29.106795999999999</v>
      </c>
      <c r="F58" s="8">
        <v>28.729818000000002</v>
      </c>
      <c r="G58" s="8">
        <v>31.626055000000001</v>
      </c>
      <c r="H58" s="8">
        <v>32.880775</v>
      </c>
      <c r="I58" s="8">
        <v>31.61702</v>
      </c>
      <c r="J58" s="8">
        <v>29.415323000000001</v>
      </c>
      <c r="K58" s="8">
        <v>28.282371999999999</v>
      </c>
      <c r="L58" s="8">
        <v>25.998284999999999</v>
      </c>
      <c r="M58" s="8">
        <v>25.419561000000002</v>
      </c>
      <c r="N58" s="8">
        <v>24.589397000000002</v>
      </c>
      <c r="O58" s="8">
        <v>24.370229999999999</v>
      </c>
      <c r="P58" s="8">
        <v>24.412544</v>
      </c>
      <c r="Q58" s="8">
        <v>24.186147999999999</v>
      </c>
      <c r="R58" s="8">
        <v>24.980875000000001</v>
      </c>
      <c r="S58" s="8">
        <v>25.086212</v>
      </c>
      <c r="T58" s="8">
        <v>24.765488000000001</v>
      </c>
      <c r="U58" s="8">
        <v>24.586597000000001</v>
      </c>
      <c r="V58" s="8">
        <v>24.325731000000001</v>
      </c>
      <c r="W58" s="8">
        <v>24.283667000000001</v>
      </c>
      <c r="X58" s="8">
        <v>24.69022</v>
      </c>
      <c r="Y58" s="8">
        <v>24.849271999999999</v>
      </c>
      <c r="Z58" s="8">
        <v>25.23122</v>
      </c>
      <c r="AA58" s="8">
        <v>25.786197999999999</v>
      </c>
      <c r="AB58" s="8">
        <v>26.366095000000001</v>
      </c>
      <c r="AC58" s="8">
        <v>26.962257000000001</v>
      </c>
      <c r="AD58" s="8">
        <v>27.518217</v>
      </c>
      <c r="AE58" s="8">
        <v>28.386984000000002</v>
      </c>
      <c r="AF58" s="8">
        <v>28.445518</v>
      </c>
      <c r="AG58" s="8">
        <v>28.38983</v>
      </c>
      <c r="AH58" s="8">
        <v>28.983898</v>
      </c>
      <c r="AI58" s="8">
        <v>30.667786</v>
      </c>
      <c r="AJ58" s="8">
        <v>32.631180000000001</v>
      </c>
      <c r="AK58" s="8">
        <v>33.226185000000001</v>
      </c>
      <c r="AL58" s="9">
        <v>1.2175E-2</v>
      </c>
    </row>
    <row r="59" spans="1:38" ht="15" hidden="1" customHeight="1" x14ac:dyDescent="0.25">
      <c r="A59" s="3" t="s">
        <v>67</v>
      </c>
      <c r="B59" s="7" t="s">
        <v>49</v>
      </c>
      <c r="C59" s="8">
        <v>19.111619999999998</v>
      </c>
      <c r="D59" s="8">
        <v>20.777381999999999</v>
      </c>
      <c r="E59" s="8">
        <v>20.476828000000001</v>
      </c>
      <c r="F59" s="8">
        <v>21.014500000000002</v>
      </c>
      <c r="G59" s="8">
        <v>23.933487</v>
      </c>
      <c r="H59" s="8">
        <v>25.371649000000001</v>
      </c>
      <c r="I59" s="8">
        <v>26.003502000000001</v>
      </c>
      <c r="J59" s="8">
        <v>26.482012000000001</v>
      </c>
      <c r="K59" s="8">
        <v>27.043821000000001</v>
      </c>
      <c r="L59" s="8">
        <v>26.995325000000001</v>
      </c>
      <c r="M59" s="8">
        <v>26.989623999999999</v>
      </c>
      <c r="N59" s="8">
        <v>27.159203999999999</v>
      </c>
      <c r="O59" s="8">
        <v>27.391902999999999</v>
      </c>
      <c r="P59" s="8">
        <v>27.681141</v>
      </c>
      <c r="Q59" s="8">
        <v>27.790690999999999</v>
      </c>
      <c r="R59" s="8">
        <v>28.147366000000002</v>
      </c>
      <c r="S59" s="8">
        <v>28.264050999999998</v>
      </c>
      <c r="T59" s="8">
        <v>28.409372000000001</v>
      </c>
      <c r="U59" s="8">
        <v>28.657892</v>
      </c>
      <c r="V59" s="8">
        <v>28.771757000000001</v>
      </c>
      <c r="W59" s="8">
        <v>28.835395999999999</v>
      </c>
      <c r="X59" s="8">
        <v>29.270181999999998</v>
      </c>
      <c r="Y59" s="8">
        <v>29.387194000000001</v>
      </c>
      <c r="Z59" s="8">
        <v>29.560538999999999</v>
      </c>
      <c r="AA59" s="8">
        <v>29.768056999999999</v>
      </c>
      <c r="AB59" s="8">
        <v>29.930771</v>
      </c>
      <c r="AC59" s="8">
        <v>30.06307</v>
      </c>
      <c r="AD59" s="8">
        <v>30.140324</v>
      </c>
      <c r="AE59" s="8">
        <v>30.219336999999999</v>
      </c>
      <c r="AF59" s="8">
        <v>30.302921000000001</v>
      </c>
      <c r="AG59" s="8">
        <v>30.211425999999999</v>
      </c>
      <c r="AH59" s="8">
        <v>30.378017</v>
      </c>
      <c r="AI59" s="8">
        <v>30.561250999999999</v>
      </c>
      <c r="AJ59" s="8">
        <v>30.629251</v>
      </c>
      <c r="AK59" s="8">
        <v>30.721605</v>
      </c>
      <c r="AL59" s="9">
        <v>1.1922E-2</v>
      </c>
    </row>
    <row r="60" spans="1:38" ht="15" hidden="1" customHeight="1" x14ac:dyDescent="0.25">
      <c r="A60" s="3" t="s">
        <v>68</v>
      </c>
      <c r="B60" s="7" t="s">
        <v>51</v>
      </c>
      <c r="C60" s="8">
        <v>9.9809680000000007</v>
      </c>
      <c r="D60" s="8">
        <v>11.947901999999999</v>
      </c>
      <c r="E60" s="8">
        <v>12.257629</v>
      </c>
      <c r="F60" s="8">
        <v>13.075085</v>
      </c>
      <c r="G60" s="8">
        <v>16.345033999999998</v>
      </c>
      <c r="H60" s="8">
        <v>17.718266</v>
      </c>
      <c r="I60" s="8">
        <v>18.208731</v>
      </c>
      <c r="J60" s="8">
        <v>18.553381000000002</v>
      </c>
      <c r="K60" s="8">
        <v>18.869748999999999</v>
      </c>
      <c r="L60" s="8">
        <v>18.993863999999999</v>
      </c>
      <c r="M60" s="8">
        <v>19.069727</v>
      </c>
      <c r="N60" s="8">
        <v>19.335315999999999</v>
      </c>
      <c r="O60" s="8">
        <v>19.616956999999999</v>
      </c>
      <c r="P60" s="8">
        <v>20.065563000000001</v>
      </c>
      <c r="Q60" s="8">
        <v>20.303635</v>
      </c>
      <c r="R60" s="8">
        <v>20.725435000000001</v>
      </c>
      <c r="S60" s="8">
        <v>20.959536</v>
      </c>
      <c r="T60" s="8">
        <v>21.281597000000001</v>
      </c>
      <c r="U60" s="8">
        <v>21.563713</v>
      </c>
      <c r="V60" s="8">
        <v>21.721733</v>
      </c>
      <c r="W60" s="8">
        <v>21.889219000000001</v>
      </c>
      <c r="X60" s="8">
        <v>22.442713000000001</v>
      </c>
      <c r="Y60" s="8">
        <v>22.640969999999999</v>
      </c>
      <c r="Z60" s="8">
        <v>22.874586000000001</v>
      </c>
      <c r="AA60" s="8">
        <v>23.101603000000001</v>
      </c>
      <c r="AB60" s="8">
        <v>23.359494999999999</v>
      </c>
      <c r="AC60" s="8">
        <v>23.443142000000002</v>
      </c>
      <c r="AD60" s="8">
        <v>23.575707999999999</v>
      </c>
      <c r="AE60" s="8">
        <v>23.682116000000001</v>
      </c>
      <c r="AF60" s="8">
        <v>23.775514999999999</v>
      </c>
      <c r="AG60" s="8">
        <v>23.750533999999998</v>
      </c>
      <c r="AH60" s="8">
        <v>23.929701000000001</v>
      </c>
      <c r="AI60" s="8">
        <v>24.189125000000001</v>
      </c>
      <c r="AJ60" s="8">
        <v>24.301290999999999</v>
      </c>
      <c r="AK60" s="8">
        <v>24.409012000000001</v>
      </c>
      <c r="AL60" s="9">
        <v>2.1884000000000001E-2</v>
      </c>
    </row>
    <row r="61" spans="1:38" ht="15" hidden="1" customHeight="1" x14ac:dyDescent="0.25">
      <c r="A61" s="3" t="s">
        <v>69</v>
      </c>
      <c r="B61" s="7" t="s">
        <v>13</v>
      </c>
      <c r="C61" s="8">
        <v>16.455431000000001</v>
      </c>
      <c r="D61" s="8">
        <v>18.564427999999999</v>
      </c>
      <c r="E61" s="8">
        <v>19.21077</v>
      </c>
      <c r="F61" s="8">
        <v>19.496341999999999</v>
      </c>
      <c r="G61" s="8">
        <v>22.271576</v>
      </c>
      <c r="H61" s="8">
        <v>23.424316000000001</v>
      </c>
      <c r="I61" s="8">
        <v>23.817944000000001</v>
      </c>
      <c r="J61" s="8">
        <v>24.171852000000001</v>
      </c>
      <c r="K61" s="8">
        <v>24.743480999999999</v>
      </c>
      <c r="L61" s="8">
        <v>25.013494000000001</v>
      </c>
      <c r="M61" s="8">
        <v>25.096191000000001</v>
      </c>
      <c r="N61" s="8">
        <v>25.381627999999999</v>
      </c>
      <c r="O61" s="8">
        <v>25.684362</v>
      </c>
      <c r="P61" s="8">
        <v>26.069123999999999</v>
      </c>
      <c r="Q61" s="8">
        <v>26.289446000000002</v>
      </c>
      <c r="R61" s="8">
        <v>26.623643999999999</v>
      </c>
      <c r="S61" s="8">
        <v>26.770311</v>
      </c>
      <c r="T61" s="8">
        <v>27.032872999999999</v>
      </c>
      <c r="U61" s="8">
        <v>27.327573999999998</v>
      </c>
      <c r="V61" s="8">
        <v>27.484342999999999</v>
      </c>
      <c r="W61" s="8">
        <v>27.612133</v>
      </c>
      <c r="X61" s="8">
        <v>28.084257000000001</v>
      </c>
      <c r="Y61" s="8">
        <v>28.219014999999999</v>
      </c>
      <c r="Z61" s="8">
        <v>28.419750000000001</v>
      </c>
      <c r="AA61" s="8">
        <v>28.590254000000002</v>
      </c>
      <c r="AB61" s="8">
        <v>28.777168</v>
      </c>
      <c r="AC61" s="8">
        <v>28.787603000000001</v>
      </c>
      <c r="AD61" s="8">
        <v>28.818922000000001</v>
      </c>
      <c r="AE61" s="8">
        <v>28.804632000000002</v>
      </c>
      <c r="AF61" s="8">
        <v>28.865341000000001</v>
      </c>
      <c r="AG61" s="8">
        <v>28.778075999999999</v>
      </c>
      <c r="AH61" s="8">
        <v>28.868559000000001</v>
      </c>
      <c r="AI61" s="8">
        <v>28.939955000000001</v>
      </c>
      <c r="AJ61" s="8">
        <v>28.792142999999999</v>
      </c>
      <c r="AK61" s="8">
        <v>28.840557</v>
      </c>
      <c r="AL61" s="9">
        <v>1.3439E-2</v>
      </c>
    </row>
    <row r="62" spans="1:38" ht="15" hidden="1" customHeight="1" x14ac:dyDescent="0.25">
      <c r="A62" s="3" t="s">
        <v>70</v>
      </c>
      <c r="B62" s="7" t="s">
        <v>16</v>
      </c>
      <c r="C62" s="8">
        <v>6.607945</v>
      </c>
      <c r="D62" s="8">
        <v>8.5006430000000002</v>
      </c>
      <c r="E62" s="8">
        <v>8.3218359999999993</v>
      </c>
      <c r="F62" s="8">
        <v>9.1789050000000003</v>
      </c>
      <c r="G62" s="8">
        <v>9.799023</v>
      </c>
      <c r="H62" s="8">
        <v>11.209622</v>
      </c>
      <c r="I62" s="8">
        <v>12.719626</v>
      </c>
      <c r="J62" s="8">
        <v>13.093018000000001</v>
      </c>
      <c r="K62" s="8">
        <v>13.076183</v>
      </c>
      <c r="L62" s="8">
        <v>13.0924</v>
      </c>
      <c r="M62" s="8">
        <v>13.473578</v>
      </c>
      <c r="N62" s="8">
        <v>13.629954</v>
      </c>
      <c r="O62" s="8">
        <v>13.79341</v>
      </c>
      <c r="P62" s="8">
        <v>14.066599</v>
      </c>
      <c r="Q62" s="8">
        <v>14.233993</v>
      </c>
      <c r="R62" s="8">
        <v>14.499104000000001</v>
      </c>
      <c r="S62" s="8">
        <v>14.654159</v>
      </c>
      <c r="T62" s="8">
        <v>14.840297</v>
      </c>
      <c r="U62" s="8">
        <v>15.013788999999999</v>
      </c>
      <c r="V62" s="8">
        <v>15.165139</v>
      </c>
      <c r="W62" s="8">
        <v>15.236984</v>
      </c>
      <c r="X62" s="8">
        <v>15.603476000000001</v>
      </c>
      <c r="Y62" s="8">
        <v>15.720665</v>
      </c>
      <c r="Z62" s="8">
        <v>15.875745999999999</v>
      </c>
      <c r="AA62" s="8">
        <v>16.016470000000002</v>
      </c>
      <c r="AB62" s="8">
        <v>16.179227999999998</v>
      </c>
      <c r="AC62" s="8">
        <v>16.230239999999998</v>
      </c>
      <c r="AD62" s="8">
        <v>16.280811</v>
      </c>
      <c r="AE62" s="8">
        <v>16.283833000000001</v>
      </c>
      <c r="AF62" s="8">
        <v>16.311295999999999</v>
      </c>
      <c r="AG62" s="8">
        <v>16.237473000000001</v>
      </c>
      <c r="AH62" s="8">
        <v>16.318194999999999</v>
      </c>
      <c r="AI62" s="8">
        <v>16.433993999999998</v>
      </c>
      <c r="AJ62" s="8">
        <v>16.476846999999999</v>
      </c>
      <c r="AK62" s="8">
        <v>16.601714999999999</v>
      </c>
      <c r="AL62" s="9">
        <v>2.0490999999999999E-2</v>
      </c>
    </row>
    <row r="63" spans="1:38" ht="15" hidden="1" customHeight="1" x14ac:dyDescent="0.25">
      <c r="A63" s="3" t="s">
        <v>71</v>
      </c>
      <c r="B63" s="7" t="s">
        <v>5</v>
      </c>
      <c r="C63" s="8">
        <v>4.8676830000000004</v>
      </c>
      <c r="D63" s="8">
        <v>5.5330589999999997</v>
      </c>
      <c r="E63" s="8">
        <v>5.537884</v>
      </c>
      <c r="F63" s="8">
        <v>5.8074830000000004</v>
      </c>
      <c r="G63" s="8">
        <v>6.0783719999999999</v>
      </c>
      <c r="H63" s="8">
        <v>6.089461</v>
      </c>
      <c r="I63" s="8">
        <v>6.1404249999999996</v>
      </c>
      <c r="J63" s="8">
        <v>6.2942130000000001</v>
      </c>
      <c r="K63" s="8">
        <v>6.4683479999999998</v>
      </c>
      <c r="L63" s="8">
        <v>6.5908170000000004</v>
      </c>
      <c r="M63" s="8">
        <v>6.6259249999999996</v>
      </c>
      <c r="N63" s="8">
        <v>6.6689889999999998</v>
      </c>
      <c r="O63" s="8">
        <v>6.6570049999999998</v>
      </c>
      <c r="P63" s="8">
        <v>6.73752</v>
      </c>
      <c r="Q63" s="8">
        <v>6.7331859999999999</v>
      </c>
      <c r="R63" s="8">
        <v>6.7363330000000001</v>
      </c>
      <c r="S63" s="8">
        <v>6.7565039999999996</v>
      </c>
      <c r="T63" s="8">
        <v>6.7590349999999999</v>
      </c>
      <c r="U63" s="8">
        <v>6.7645650000000002</v>
      </c>
      <c r="V63" s="8">
        <v>6.766826</v>
      </c>
      <c r="W63" s="8">
        <v>6.8598280000000003</v>
      </c>
      <c r="X63" s="8">
        <v>6.8717379999999997</v>
      </c>
      <c r="Y63" s="8">
        <v>6.929875</v>
      </c>
      <c r="Z63" s="8">
        <v>6.9696049999999996</v>
      </c>
      <c r="AA63" s="8">
        <v>6.9898990000000003</v>
      </c>
      <c r="AB63" s="8">
        <v>7.0241490000000004</v>
      </c>
      <c r="AC63" s="8">
        <v>7.0852269999999997</v>
      </c>
      <c r="AD63" s="8">
        <v>7.116803</v>
      </c>
      <c r="AE63" s="8">
        <v>7.1726640000000002</v>
      </c>
      <c r="AF63" s="8">
        <v>7.228091</v>
      </c>
      <c r="AG63" s="8">
        <v>7.2792709999999996</v>
      </c>
      <c r="AH63" s="8">
        <v>7.3317649999999999</v>
      </c>
      <c r="AI63" s="8">
        <v>7.4082220000000003</v>
      </c>
      <c r="AJ63" s="8">
        <v>7.4813409999999996</v>
      </c>
      <c r="AK63" s="8">
        <v>7.558878</v>
      </c>
      <c r="AL63" s="9">
        <v>9.4990000000000005E-3</v>
      </c>
    </row>
    <row r="64" spans="1:38" ht="15" hidden="1" customHeight="1" x14ac:dyDescent="0.25">
      <c r="A64" s="3" t="s">
        <v>72</v>
      </c>
      <c r="B64" s="7" t="s">
        <v>17</v>
      </c>
      <c r="C64" s="8">
        <v>4.3029599999999997</v>
      </c>
      <c r="D64" s="8">
        <v>4.2371480000000004</v>
      </c>
      <c r="E64" s="8">
        <v>4.1703099999999997</v>
      </c>
      <c r="F64" s="8">
        <v>4.2331500000000002</v>
      </c>
      <c r="G64" s="8">
        <v>4.3093240000000002</v>
      </c>
      <c r="H64" s="8">
        <v>4.345199</v>
      </c>
      <c r="I64" s="8">
        <v>4.3996389999999996</v>
      </c>
      <c r="J64" s="8">
        <v>4.4635179999999997</v>
      </c>
      <c r="K64" s="8">
        <v>4.5178240000000001</v>
      </c>
      <c r="L64" s="8">
        <v>4.5679080000000001</v>
      </c>
      <c r="M64" s="8">
        <v>4.5992160000000002</v>
      </c>
      <c r="N64" s="8">
        <v>4.6139849999999996</v>
      </c>
      <c r="O64" s="8">
        <v>4.621391</v>
      </c>
      <c r="P64" s="8">
        <v>4.6339079999999999</v>
      </c>
      <c r="Q64" s="8">
        <v>4.6516469999999996</v>
      </c>
      <c r="R64" s="8">
        <v>4.6703939999999999</v>
      </c>
      <c r="S64" s="8">
        <v>4.6886950000000001</v>
      </c>
      <c r="T64" s="8">
        <v>4.7097800000000003</v>
      </c>
      <c r="U64" s="8">
        <v>4.7219410000000002</v>
      </c>
      <c r="V64" s="8">
        <v>4.7466970000000002</v>
      </c>
      <c r="W64" s="8">
        <v>4.7643000000000004</v>
      </c>
      <c r="X64" s="8">
        <v>4.7825139999999999</v>
      </c>
      <c r="Y64" s="8">
        <v>4.8000220000000002</v>
      </c>
      <c r="Z64" s="8">
        <v>4.8112440000000003</v>
      </c>
      <c r="AA64" s="8">
        <v>4.8299370000000001</v>
      </c>
      <c r="AB64" s="8">
        <v>4.8518330000000001</v>
      </c>
      <c r="AC64" s="8">
        <v>4.8641160000000001</v>
      </c>
      <c r="AD64" s="8">
        <v>4.8852070000000003</v>
      </c>
      <c r="AE64" s="8">
        <v>4.9098569999999997</v>
      </c>
      <c r="AF64" s="8">
        <v>4.9418259999999998</v>
      </c>
      <c r="AG64" s="8">
        <v>4.9744010000000003</v>
      </c>
      <c r="AH64" s="8">
        <v>5.0108030000000001</v>
      </c>
      <c r="AI64" s="8">
        <v>5.0526799999999996</v>
      </c>
      <c r="AJ64" s="8">
        <v>5.0899960000000002</v>
      </c>
      <c r="AK64" s="8">
        <v>5.1314289999999998</v>
      </c>
      <c r="AL64" s="9">
        <v>5.8199999999999997E-3</v>
      </c>
    </row>
    <row r="65" spans="1:38" ht="15" hidden="1" customHeight="1" x14ac:dyDescent="0.25">
      <c r="A65" s="3" t="s">
        <v>73</v>
      </c>
      <c r="B65" s="7" t="s">
        <v>20</v>
      </c>
      <c r="C65" s="8">
        <v>2.2612399999999999</v>
      </c>
      <c r="D65" s="8">
        <v>2.204637</v>
      </c>
      <c r="E65" s="8">
        <v>2.2229040000000002</v>
      </c>
      <c r="F65" s="8">
        <v>2.274289</v>
      </c>
      <c r="G65" s="8">
        <v>2.3066689999999999</v>
      </c>
      <c r="H65" s="8">
        <v>2.3162039999999999</v>
      </c>
      <c r="I65" s="8">
        <v>2.3101699999999998</v>
      </c>
      <c r="J65" s="8">
        <v>2.3181349999999998</v>
      </c>
      <c r="K65" s="8">
        <v>2.3393769999999998</v>
      </c>
      <c r="L65" s="8">
        <v>2.352903</v>
      </c>
      <c r="M65" s="8">
        <v>2.357958</v>
      </c>
      <c r="N65" s="8">
        <v>2.3617059999999999</v>
      </c>
      <c r="O65" s="8">
        <v>2.3623409999999998</v>
      </c>
      <c r="P65" s="8">
        <v>2.3671549999999999</v>
      </c>
      <c r="Q65" s="8">
        <v>2.3760409999999998</v>
      </c>
      <c r="R65" s="8">
        <v>2.3792040000000001</v>
      </c>
      <c r="S65" s="8">
        <v>2.3818999999999999</v>
      </c>
      <c r="T65" s="8">
        <v>2.3919649999999999</v>
      </c>
      <c r="U65" s="8">
        <v>2.3996460000000002</v>
      </c>
      <c r="V65" s="8">
        <v>2.4135409999999999</v>
      </c>
      <c r="W65" s="8">
        <v>2.4237289999999998</v>
      </c>
      <c r="X65" s="8">
        <v>2.439244</v>
      </c>
      <c r="Y65" s="8">
        <v>2.450307</v>
      </c>
      <c r="Z65" s="8">
        <v>2.466208</v>
      </c>
      <c r="AA65" s="8">
        <v>2.4725130000000002</v>
      </c>
      <c r="AB65" s="8">
        <v>2.4818229999999999</v>
      </c>
      <c r="AC65" s="8">
        <v>2.4900880000000001</v>
      </c>
      <c r="AD65" s="8">
        <v>2.4953319999999999</v>
      </c>
      <c r="AE65" s="8">
        <v>2.5006179999999998</v>
      </c>
      <c r="AF65" s="8">
        <v>2.5045109999999999</v>
      </c>
      <c r="AG65" s="8">
        <v>2.510351</v>
      </c>
      <c r="AH65" s="8">
        <v>2.5139749999999998</v>
      </c>
      <c r="AI65" s="8">
        <v>2.5176959999999999</v>
      </c>
      <c r="AJ65" s="8">
        <v>2.5259490000000002</v>
      </c>
      <c r="AK65" s="8">
        <v>2.5306250000000001</v>
      </c>
      <c r="AL65" s="9">
        <v>4.1879999999999999E-3</v>
      </c>
    </row>
    <row r="66" spans="1:38" ht="15" hidden="1" customHeight="1" x14ac:dyDescent="0.25">
      <c r="A66" s="3" t="s">
        <v>74</v>
      </c>
      <c r="B66" s="7" t="s">
        <v>43</v>
      </c>
      <c r="C66" s="9" t="s">
        <v>163</v>
      </c>
      <c r="D66" s="9" t="s">
        <v>163</v>
      </c>
      <c r="E66" s="9" t="s">
        <v>163</v>
      </c>
      <c r="F66" s="9" t="s">
        <v>163</v>
      </c>
      <c r="G66" s="9" t="s">
        <v>163</v>
      </c>
      <c r="H66" s="9" t="s">
        <v>163</v>
      </c>
      <c r="I66" s="9" t="s">
        <v>163</v>
      </c>
      <c r="J66" s="9" t="s">
        <v>163</v>
      </c>
      <c r="K66" s="9" t="s">
        <v>163</v>
      </c>
      <c r="L66" s="9" t="s">
        <v>163</v>
      </c>
      <c r="M66" s="9" t="s">
        <v>163</v>
      </c>
      <c r="N66" s="9" t="s">
        <v>163</v>
      </c>
      <c r="O66" s="9" t="s">
        <v>163</v>
      </c>
      <c r="P66" s="9" t="s">
        <v>163</v>
      </c>
      <c r="Q66" s="9" t="s">
        <v>163</v>
      </c>
      <c r="R66" s="9" t="s">
        <v>163</v>
      </c>
      <c r="S66" s="9" t="s">
        <v>163</v>
      </c>
      <c r="T66" s="9" t="s">
        <v>163</v>
      </c>
      <c r="U66" s="9" t="s">
        <v>163</v>
      </c>
      <c r="V66" s="9" t="s">
        <v>163</v>
      </c>
      <c r="W66" s="9" t="s">
        <v>163</v>
      </c>
      <c r="X66" s="9" t="s">
        <v>163</v>
      </c>
      <c r="Y66" s="9" t="s">
        <v>163</v>
      </c>
      <c r="Z66" s="9" t="s">
        <v>163</v>
      </c>
      <c r="AA66" s="9" t="s">
        <v>163</v>
      </c>
      <c r="AB66" s="9" t="s">
        <v>163</v>
      </c>
      <c r="AC66" s="9" t="s">
        <v>163</v>
      </c>
      <c r="AD66" s="9" t="s">
        <v>163</v>
      </c>
      <c r="AE66" s="9" t="s">
        <v>163</v>
      </c>
      <c r="AF66" s="9" t="s">
        <v>163</v>
      </c>
      <c r="AG66" s="9" t="s">
        <v>163</v>
      </c>
      <c r="AH66" s="9" t="s">
        <v>163</v>
      </c>
      <c r="AI66" s="9" t="s">
        <v>163</v>
      </c>
      <c r="AJ66" s="9" t="s">
        <v>163</v>
      </c>
      <c r="AK66" s="9" t="s">
        <v>163</v>
      </c>
      <c r="AL66" s="9" t="s">
        <v>163</v>
      </c>
    </row>
    <row r="67" spans="1:38" ht="15" hidden="1" customHeight="1" x14ac:dyDescent="0.25">
      <c r="A67" s="3" t="s">
        <v>75</v>
      </c>
      <c r="B67" s="7" t="s">
        <v>14</v>
      </c>
      <c r="C67" s="8">
        <v>30.808288999999998</v>
      </c>
      <c r="D67" s="8">
        <v>30.930848999999998</v>
      </c>
      <c r="E67" s="8">
        <v>31.025559999999999</v>
      </c>
      <c r="F67" s="8">
        <v>31.316071000000001</v>
      </c>
      <c r="G67" s="8">
        <v>32.004246000000002</v>
      </c>
      <c r="H67" s="8">
        <v>31.980791</v>
      </c>
      <c r="I67" s="8">
        <v>32.080997000000004</v>
      </c>
      <c r="J67" s="8">
        <v>32.151463</v>
      </c>
      <c r="K67" s="8">
        <v>32.237456999999999</v>
      </c>
      <c r="L67" s="8">
        <v>32.585850000000001</v>
      </c>
      <c r="M67" s="8">
        <v>32.690311000000001</v>
      </c>
      <c r="N67" s="8">
        <v>32.753967000000003</v>
      </c>
      <c r="O67" s="8">
        <v>32.786625000000001</v>
      </c>
      <c r="P67" s="8">
        <v>32.826984000000003</v>
      </c>
      <c r="Q67" s="8">
        <v>32.901783000000002</v>
      </c>
      <c r="R67" s="8">
        <v>32.996613000000004</v>
      </c>
      <c r="S67" s="8">
        <v>32.999619000000003</v>
      </c>
      <c r="T67" s="8">
        <v>32.980927000000001</v>
      </c>
      <c r="U67" s="8">
        <v>32.936619</v>
      </c>
      <c r="V67" s="8">
        <v>32.876114000000001</v>
      </c>
      <c r="W67" s="8">
        <v>32.853676</v>
      </c>
      <c r="X67" s="8">
        <v>32.812922999999998</v>
      </c>
      <c r="Y67" s="8">
        <v>32.813774000000002</v>
      </c>
      <c r="Z67" s="8">
        <v>32.805743999999997</v>
      </c>
      <c r="AA67" s="8">
        <v>32.778564000000003</v>
      </c>
      <c r="AB67" s="8">
        <v>32.740971000000002</v>
      </c>
      <c r="AC67" s="8">
        <v>32.675578999999999</v>
      </c>
      <c r="AD67" s="8">
        <v>32.604030999999999</v>
      </c>
      <c r="AE67" s="8">
        <v>32.546391</v>
      </c>
      <c r="AF67" s="8">
        <v>32.490806999999997</v>
      </c>
      <c r="AG67" s="8">
        <v>32.377688999999997</v>
      </c>
      <c r="AH67" s="8">
        <v>32.345413000000001</v>
      </c>
      <c r="AI67" s="8">
        <v>32.398457000000001</v>
      </c>
      <c r="AJ67" s="8">
        <v>32.361033999999997</v>
      </c>
      <c r="AK67" s="8">
        <v>32.171267999999998</v>
      </c>
      <c r="AL67" s="9">
        <v>1.1919999999999999E-3</v>
      </c>
    </row>
    <row r="68" spans="1:38" ht="15" hidden="1" customHeight="1" x14ac:dyDescent="0.25"/>
    <row r="69" spans="1:38" ht="15" hidden="1" customHeight="1" x14ac:dyDescent="0.25">
      <c r="B69" s="6" t="s">
        <v>76</v>
      </c>
    </row>
    <row r="70" spans="1:38" ht="15" hidden="1" customHeight="1" x14ac:dyDescent="0.25">
      <c r="B70" s="6" t="s">
        <v>77</v>
      </c>
    </row>
    <row r="71" spans="1:38" ht="15" hidden="1" customHeight="1" x14ac:dyDescent="0.25">
      <c r="A71" s="3" t="s">
        <v>78</v>
      </c>
      <c r="B71" s="7" t="s">
        <v>11</v>
      </c>
      <c r="C71" s="8">
        <v>238.65013099999999</v>
      </c>
      <c r="D71" s="8">
        <v>240.07025100000001</v>
      </c>
      <c r="E71" s="8">
        <v>245.938873</v>
      </c>
      <c r="F71" s="8">
        <v>253.06849700000001</v>
      </c>
      <c r="G71" s="8">
        <v>259.09155299999998</v>
      </c>
      <c r="H71" s="8">
        <v>259.679688</v>
      </c>
      <c r="I71" s="8">
        <v>260.65808099999998</v>
      </c>
      <c r="J71" s="8">
        <v>262.69897500000002</v>
      </c>
      <c r="K71" s="8">
        <v>265.08441199999999</v>
      </c>
      <c r="L71" s="8">
        <v>267.31957999999997</v>
      </c>
      <c r="M71" s="8">
        <v>268.535034</v>
      </c>
      <c r="N71" s="8">
        <v>269.890289</v>
      </c>
      <c r="O71" s="8">
        <v>270.89736900000003</v>
      </c>
      <c r="P71" s="8">
        <v>272.754456</v>
      </c>
      <c r="Q71" s="8">
        <v>273.40280200000001</v>
      </c>
      <c r="R71" s="8">
        <v>274.59082000000001</v>
      </c>
      <c r="S71" s="8">
        <v>275.30496199999999</v>
      </c>
      <c r="T71" s="8">
        <v>276.07461499999999</v>
      </c>
      <c r="U71" s="8">
        <v>276.908051</v>
      </c>
      <c r="V71" s="8">
        <v>277.66632099999998</v>
      </c>
      <c r="W71" s="8">
        <v>278.92535400000003</v>
      </c>
      <c r="X71" s="8">
        <v>280.05935699999998</v>
      </c>
      <c r="Y71" s="8">
        <v>281.41024800000002</v>
      </c>
      <c r="Z71" s="8">
        <v>282.58041400000002</v>
      </c>
      <c r="AA71" s="8">
        <v>283.31408699999997</v>
      </c>
      <c r="AB71" s="8">
        <v>284.27810699999998</v>
      </c>
      <c r="AC71" s="8">
        <v>285.172302</v>
      </c>
      <c r="AD71" s="8">
        <v>285.82165500000002</v>
      </c>
      <c r="AE71" s="8">
        <v>286.82421900000003</v>
      </c>
      <c r="AF71" s="8">
        <v>288.14514200000002</v>
      </c>
      <c r="AG71" s="8">
        <v>288.97607399999998</v>
      </c>
      <c r="AH71" s="8">
        <v>290.43463100000002</v>
      </c>
      <c r="AI71" s="8">
        <v>292.15731799999998</v>
      </c>
      <c r="AJ71" s="8">
        <v>293.20159899999999</v>
      </c>
      <c r="AK71" s="8">
        <v>293.25543199999998</v>
      </c>
      <c r="AL71" s="9">
        <v>6.0819999999999997E-3</v>
      </c>
    </row>
    <row r="72" spans="1:38" ht="15" hidden="1" customHeight="1" x14ac:dyDescent="0.25">
      <c r="A72" s="3" t="s">
        <v>79</v>
      </c>
      <c r="B72" s="7" t="s">
        <v>15</v>
      </c>
      <c r="C72" s="8">
        <v>182.608902</v>
      </c>
      <c r="D72" s="8">
        <v>186.12934899999999</v>
      </c>
      <c r="E72" s="8">
        <v>189.838684</v>
      </c>
      <c r="F72" s="8">
        <v>193.230209</v>
      </c>
      <c r="G72" s="8">
        <v>199.12674000000001</v>
      </c>
      <c r="H72" s="8">
        <v>199.682343</v>
      </c>
      <c r="I72" s="8">
        <v>201.241074</v>
      </c>
      <c r="J72" s="8">
        <v>203.37915000000001</v>
      </c>
      <c r="K72" s="8">
        <v>205.435104</v>
      </c>
      <c r="L72" s="8">
        <v>208.29231300000001</v>
      </c>
      <c r="M72" s="8">
        <v>209.18687399999999</v>
      </c>
      <c r="N72" s="8">
        <v>210.475067</v>
      </c>
      <c r="O72" s="8">
        <v>211.45602400000001</v>
      </c>
      <c r="P72" s="8">
        <v>212.98225400000001</v>
      </c>
      <c r="Q72" s="8">
        <v>213.78949</v>
      </c>
      <c r="R72" s="8">
        <v>214.93464700000001</v>
      </c>
      <c r="S72" s="8">
        <v>215.653854</v>
      </c>
      <c r="T72" s="8">
        <v>216.42953499999999</v>
      </c>
      <c r="U72" s="8">
        <v>217.22337300000001</v>
      </c>
      <c r="V72" s="8">
        <v>217.98602299999999</v>
      </c>
      <c r="W72" s="8">
        <v>219.26226800000001</v>
      </c>
      <c r="X72" s="8">
        <v>220.426468</v>
      </c>
      <c r="Y72" s="8">
        <v>221.856369</v>
      </c>
      <c r="Z72" s="8">
        <v>223.21992499999999</v>
      </c>
      <c r="AA72" s="8">
        <v>224.26733400000001</v>
      </c>
      <c r="AB72" s="8">
        <v>225.489136</v>
      </c>
      <c r="AC72" s="8">
        <v>226.724457</v>
      </c>
      <c r="AD72" s="8">
        <v>227.96899400000001</v>
      </c>
      <c r="AE72" s="8">
        <v>229.318207</v>
      </c>
      <c r="AF72" s="8">
        <v>230.917969</v>
      </c>
      <c r="AG72" s="8">
        <v>232.26617400000001</v>
      </c>
      <c r="AH72" s="8">
        <v>234.355988</v>
      </c>
      <c r="AI72" s="8">
        <v>236.93232699999999</v>
      </c>
      <c r="AJ72" s="8">
        <v>239.13893100000001</v>
      </c>
      <c r="AK72" s="8">
        <v>240.74298099999999</v>
      </c>
      <c r="AL72" s="9">
        <v>7.8270000000000006E-3</v>
      </c>
    </row>
    <row r="73" spans="1:38" ht="15" hidden="1" customHeight="1" x14ac:dyDescent="0.25">
      <c r="A73" s="3" t="s">
        <v>80</v>
      </c>
      <c r="B73" s="7" t="s">
        <v>34</v>
      </c>
      <c r="C73" s="8">
        <v>155.12721300000001</v>
      </c>
      <c r="D73" s="8">
        <v>173.36462399999999</v>
      </c>
      <c r="E73" s="8">
        <v>178.77654999999999</v>
      </c>
      <c r="F73" s="8">
        <v>186.16007999999999</v>
      </c>
      <c r="G73" s="8">
        <v>207.41978499999999</v>
      </c>
      <c r="H73" s="8">
        <v>216.44366500000001</v>
      </c>
      <c r="I73" s="8">
        <v>223.81242399999999</v>
      </c>
      <c r="J73" s="8">
        <v>231.31446800000001</v>
      </c>
      <c r="K73" s="8">
        <v>239.63098099999999</v>
      </c>
      <c r="L73" s="8">
        <v>245.176559</v>
      </c>
      <c r="M73" s="8">
        <v>245.908737</v>
      </c>
      <c r="N73" s="8">
        <v>250.18130500000001</v>
      </c>
      <c r="O73" s="8">
        <v>254.79225199999999</v>
      </c>
      <c r="P73" s="8">
        <v>260.091431</v>
      </c>
      <c r="Q73" s="8">
        <v>263.59927399999998</v>
      </c>
      <c r="R73" s="8">
        <v>268.13519300000002</v>
      </c>
      <c r="S73" s="8">
        <v>271.34378099999998</v>
      </c>
      <c r="T73" s="8">
        <v>274.97109999999998</v>
      </c>
      <c r="U73" s="8">
        <v>278.03308099999998</v>
      </c>
      <c r="V73" s="8">
        <v>280.81921399999999</v>
      </c>
      <c r="W73" s="8">
        <v>284.81753500000002</v>
      </c>
      <c r="X73" s="8">
        <v>289.51135299999999</v>
      </c>
      <c r="Y73" s="8">
        <v>295.27688599999999</v>
      </c>
      <c r="Z73" s="8">
        <v>298.84845000000001</v>
      </c>
      <c r="AA73" s="8">
        <v>301.89996300000001</v>
      </c>
      <c r="AB73" s="8">
        <v>305.919983</v>
      </c>
      <c r="AC73" s="8">
        <v>308.47799700000002</v>
      </c>
      <c r="AD73" s="8">
        <v>310.97943099999998</v>
      </c>
      <c r="AE73" s="8">
        <v>313.33291600000001</v>
      </c>
      <c r="AF73" s="8">
        <v>316.33145100000002</v>
      </c>
      <c r="AG73" s="8">
        <v>317.98254400000002</v>
      </c>
      <c r="AH73" s="8">
        <v>321.09292599999998</v>
      </c>
      <c r="AI73" s="8">
        <v>325.02572600000002</v>
      </c>
      <c r="AJ73" s="8">
        <v>327.767517</v>
      </c>
      <c r="AK73" s="8">
        <v>330.93127399999997</v>
      </c>
      <c r="AL73" s="9">
        <v>1.9784E-2</v>
      </c>
    </row>
    <row r="74" spans="1:38" ht="15" hidden="1" customHeight="1" x14ac:dyDescent="0.25">
      <c r="A74" s="3" t="s">
        <v>81</v>
      </c>
      <c r="B74" s="7" t="s">
        <v>19</v>
      </c>
      <c r="C74" s="8">
        <v>464.359375</v>
      </c>
      <c r="D74" s="8">
        <v>516.011169</v>
      </c>
      <c r="E74" s="8">
        <v>522.04083300000002</v>
      </c>
      <c r="F74" s="8">
        <v>534.15405299999998</v>
      </c>
      <c r="G74" s="8">
        <v>604.91137700000002</v>
      </c>
      <c r="H74" s="8">
        <v>632.51257299999997</v>
      </c>
      <c r="I74" s="8">
        <v>638.35876499999995</v>
      </c>
      <c r="J74" s="8">
        <v>638.00799600000005</v>
      </c>
      <c r="K74" s="8">
        <v>639.89129600000001</v>
      </c>
      <c r="L74" s="8">
        <v>629.07385299999999</v>
      </c>
      <c r="M74" s="8">
        <v>621.04925500000002</v>
      </c>
      <c r="N74" s="8">
        <v>618.01782200000002</v>
      </c>
      <c r="O74" s="8">
        <v>617.30310099999997</v>
      </c>
      <c r="P74" s="8">
        <v>619.31964100000005</v>
      </c>
      <c r="Q74" s="8">
        <v>617.78332499999999</v>
      </c>
      <c r="R74" s="8">
        <v>622.15472399999999</v>
      </c>
      <c r="S74" s="8">
        <v>621.87432899999999</v>
      </c>
      <c r="T74" s="8">
        <v>622.95715299999995</v>
      </c>
      <c r="U74" s="8">
        <v>626.10180700000001</v>
      </c>
      <c r="V74" s="8">
        <v>627.04193099999998</v>
      </c>
      <c r="W74" s="8">
        <v>628.89538600000003</v>
      </c>
      <c r="X74" s="8">
        <v>638.89227300000005</v>
      </c>
      <c r="Y74" s="8">
        <v>642.40234399999997</v>
      </c>
      <c r="Z74" s="8">
        <v>647.65130599999998</v>
      </c>
      <c r="AA74" s="8">
        <v>653.95263699999998</v>
      </c>
      <c r="AB74" s="8">
        <v>660.73736599999995</v>
      </c>
      <c r="AC74" s="8">
        <v>665.76916500000004</v>
      </c>
      <c r="AD74" s="8">
        <v>671.07586700000002</v>
      </c>
      <c r="AE74" s="8">
        <v>676.89843800000006</v>
      </c>
      <c r="AF74" s="8">
        <v>682.500854</v>
      </c>
      <c r="AG74" s="8">
        <v>685.08282499999996</v>
      </c>
      <c r="AH74" s="8">
        <v>693.82074</v>
      </c>
      <c r="AI74" s="8">
        <v>704.44885299999999</v>
      </c>
      <c r="AJ74" s="8">
        <v>712.01238999999998</v>
      </c>
      <c r="AK74" s="8">
        <v>719.99426300000005</v>
      </c>
      <c r="AL74" s="9">
        <v>1.0146000000000001E-2</v>
      </c>
    </row>
    <row r="75" spans="1:38" ht="15" hidden="1" customHeight="1" x14ac:dyDescent="0.25">
      <c r="A75" s="3" t="s">
        <v>82</v>
      </c>
      <c r="B75" s="7" t="s">
        <v>83</v>
      </c>
      <c r="C75" s="8">
        <v>1040.7456050000001</v>
      </c>
      <c r="D75" s="8">
        <v>1115.575439</v>
      </c>
      <c r="E75" s="8">
        <v>1136.594971</v>
      </c>
      <c r="F75" s="8">
        <v>1166.612793</v>
      </c>
      <c r="G75" s="8">
        <v>1270.549438</v>
      </c>
      <c r="H75" s="8">
        <v>1308.318237</v>
      </c>
      <c r="I75" s="8">
        <v>1324.0703120000001</v>
      </c>
      <c r="J75" s="8">
        <v>1335.400635</v>
      </c>
      <c r="K75" s="8">
        <v>1350.0417480000001</v>
      </c>
      <c r="L75" s="8">
        <v>1349.8623050000001</v>
      </c>
      <c r="M75" s="8">
        <v>1344.679932</v>
      </c>
      <c r="N75" s="8">
        <v>1348.564453</v>
      </c>
      <c r="O75" s="8">
        <v>1354.4487300000001</v>
      </c>
      <c r="P75" s="8">
        <v>1365.1477050000001</v>
      </c>
      <c r="Q75" s="8">
        <v>1368.5749510000001</v>
      </c>
      <c r="R75" s="8">
        <v>1379.8154300000001</v>
      </c>
      <c r="S75" s="8">
        <v>1384.1770019999999</v>
      </c>
      <c r="T75" s="8">
        <v>1390.4323730000001</v>
      </c>
      <c r="U75" s="8">
        <v>1398.266357</v>
      </c>
      <c r="V75" s="8">
        <v>1403.513428</v>
      </c>
      <c r="W75" s="8">
        <v>1411.900513</v>
      </c>
      <c r="X75" s="8">
        <v>1428.889404</v>
      </c>
      <c r="Y75" s="8">
        <v>1440.9458010000001</v>
      </c>
      <c r="Z75" s="8">
        <v>1452.3000489999999</v>
      </c>
      <c r="AA75" s="8">
        <v>1463.434082</v>
      </c>
      <c r="AB75" s="8">
        <v>1476.424561</v>
      </c>
      <c r="AC75" s="8">
        <v>1486.1439210000001</v>
      </c>
      <c r="AD75" s="8">
        <v>1495.845947</v>
      </c>
      <c r="AE75" s="8">
        <v>1506.373779</v>
      </c>
      <c r="AF75" s="8">
        <v>1517.8953859999999</v>
      </c>
      <c r="AG75" s="8">
        <v>1524.3076169999999</v>
      </c>
      <c r="AH75" s="8">
        <v>1539.704346</v>
      </c>
      <c r="AI75" s="8">
        <v>1558.5642089999999</v>
      </c>
      <c r="AJ75" s="8">
        <v>1572.120361</v>
      </c>
      <c r="AK75" s="8">
        <v>1584.9239500000001</v>
      </c>
      <c r="AL75" s="9">
        <v>1.0697999999999999E-2</v>
      </c>
    </row>
    <row r="76" spans="1:38" ht="15" hidden="1" customHeight="1" x14ac:dyDescent="0.25">
      <c r="A76" s="3" t="s">
        <v>84</v>
      </c>
      <c r="B76" s="7" t="s">
        <v>85</v>
      </c>
      <c r="C76" s="8">
        <v>0.17480100000000001</v>
      </c>
      <c r="D76" s="8">
        <v>0.22597700000000001</v>
      </c>
      <c r="E76" s="8">
        <v>1.137284</v>
      </c>
      <c r="F76" s="8">
        <v>1.4648410000000001</v>
      </c>
      <c r="G76" s="8">
        <v>1.919527</v>
      </c>
      <c r="H76" s="8">
        <v>2.365367</v>
      </c>
      <c r="I76" s="8">
        <v>2.8924820000000002</v>
      </c>
      <c r="J76" s="8">
        <v>3.8533620000000002</v>
      </c>
      <c r="K76" s="8">
        <v>4.8348190000000004</v>
      </c>
      <c r="L76" s="8">
        <v>5.635103</v>
      </c>
      <c r="M76" s="8">
        <v>5.7709789999999996</v>
      </c>
      <c r="N76" s="8">
        <v>6.1499220000000001</v>
      </c>
      <c r="O76" s="8">
        <v>6.341132</v>
      </c>
      <c r="P76" s="8">
        <v>6.5222769999999999</v>
      </c>
      <c r="Q76" s="8">
        <v>6.6434639999999998</v>
      </c>
      <c r="R76" s="8">
        <v>6.5494729999999999</v>
      </c>
      <c r="S76" s="8">
        <v>6.5565239999999996</v>
      </c>
      <c r="T76" s="8">
        <v>6.755147</v>
      </c>
      <c r="U76" s="8">
        <v>7.0047670000000002</v>
      </c>
      <c r="V76" s="8">
        <v>7.2120189999999997</v>
      </c>
      <c r="W76" s="8">
        <v>7.3240790000000002</v>
      </c>
      <c r="X76" s="8">
        <v>7.5685529999999996</v>
      </c>
      <c r="Y76" s="8">
        <v>7.6767300000000001</v>
      </c>
      <c r="Z76" s="8">
        <v>7.7508980000000003</v>
      </c>
      <c r="AA76" s="8">
        <v>7.7693760000000003</v>
      </c>
      <c r="AB76" s="8">
        <v>7.7158280000000001</v>
      </c>
      <c r="AC76" s="8">
        <v>7.6128179999999999</v>
      </c>
      <c r="AD76" s="8">
        <v>7.4736469999999997</v>
      </c>
      <c r="AE76" s="8">
        <v>7.1666990000000004</v>
      </c>
      <c r="AF76" s="8">
        <v>7.2505769999999998</v>
      </c>
      <c r="AG76" s="8">
        <v>7.2566100000000002</v>
      </c>
      <c r="AH76" s="8">
        <v>7.1433460000000002</v>
      </c>
      <c r="AI76" s="8">
        <v>6.4801780000000004</v>
      </c>
      <c r="AJ76" s="8">
        <v>5.5938730000000003</v>
      </c>
      <c r="AK76" s="8">
        <v>5.3882849999999998</v>
      </c>
      <c r="AL76" s="9">
        <v>0.100878</v>
      </c>
    </row>
    <row r="77" spans="1:38" ht="15" hidden="1" customHeight="1" x14ac:dyDescent="0.25">
      <c r="A77" s="3" t="s">
        <v>86</v>
      </c>
      <c r="B77" s="6" t="s">
        <v>87</v>
      </c>
      <c r="C77" s="10">
        <v>1040.9204099999999</v>
      </c>
      <c r="D77" s="10">
        <v>1115.8013920000001</v>
      </c>
      <c r="E77" s="10">
        <v>1137.7322999999999</v>
      </c>
      <c r="F77" s="10">
        <v>1168.0776370000001</v>
      </c>
      <c r="G77" s="10">
        <v>1272.4689940000001</v>
      </c>
      <c r="H77" s="10">
        <v>1310.6835940000001</v>
      </c>
      <c r="I77" s="10">
        <v>1326.962769</v>
      </c>
      <c r="J77" s="10">
        <v>1339.2540280000001</v>
      </c>
      <c r="K77" s="10">
        <v>1354.876587</v>
      </c>
      <c r="L77" s="10">
        <v>1355.497437</v>
      </c>
      <c r="M77" s="10">
        <v>1350.450928</v>
      </c>
      <c r="N77" s="10">
        <v>1354.7143550000001</v>
      </c>
      <c r="O77" s="10">
        <v>1360.7899170000001</v>
      </c>
      <c r="P77" s="10">
        <v>1371.669922</v>
      </c>
      <c r="Q77" s="10">
        <v>1375.218384</v>
      </c>
      <c r="R77" s="10">
        <v>1386.3648679999999</v>
      </c>
      <c r="S77" s="10">
        <v>1390.7335210000001</v>
      </c>
      <c r="T77" s="10">
        <v>1397.1875</v>
      </c>
      <c r="U77" s="10">
        <v>1405.2711179999999</v>
      </c>
      <c r="V77" s="10">
        <v>1410.7254640000001</v>
      </c>
      <c r="W77" s="10">
        <v>1419.2246090000001</v>
      </c>
      <c r="X77" s="10">
        <v>1436.4580080000001</v>
      </c>
      <c r="Y77" s="10">
        <v>1448.6225589999999</v>
      </c>
      <c r="Z77" s="10">
        <v>1460.0509030000001</v>
      </c>
      <c r="AA77" s="10">
        <v>1471.203491</v>
      </c>
      <c r="AB77" s="10">
        <v>1484.1403809999999</v>
      </c>
      <c r="AC77" s="10">
        <v>1493.7567140000001</v>
      </c>
      <c r="AD77" s="10">
        <v>1503.3195800000001</v>
      </c>
      <c r="AE77" s="10">
        <v>1513.5405270000001</v>
      </c>
      <c r="AF77" s="10">
        <v>1525.145996</v>
      </c>
      <c r="AG77" s="10">
        <v>1531.5642089999999</v>
      </c>
      <c r="AH77" s="10">
        <v>1546.8476559999999</v>
      </c>
      <c r="AI77" s="10">
        <v>1565.0444339999999</v>
      </c>
      <c r="AJ77" s="10">
        <v>1577.7142329999999</v>
      </c>
      <c r="AK77" s="10">
        <v>1590.3122559999999</v>
      </c>
      <c r="AL77" s="11">
        <v>1.0796E-2</v>
      </c>
    </row>
    <row r="78" spans="1:38" ht="15" hidden="1" customHeight="1" x14ac:dyDescent="0.25"/>
    <row r="79" spans="1:38" ht="15" hidden="1" customHeight="1" x14ac:dyDescent="0.25"/>
    <row r="80" spans="1:38" s="21" customFormat="1" ht="15" customHeight="1" x14ac:dyDescent="0.25">
      <c r="B80" s="22" t="s">
        <v>88</v>
      </c>
    </row>
    <row r="81" spans="1:38" s="21" customFormat="1" ht="15" hidden="1" customHeight="1" x14ac:dyDescent="0.25">
      <c r="B81" s="22" t="s">
        <v>11</v>
      </c>
    </row>
    <row r="82" spans="1:38" s="21" customFormat="1" ht="15" hidden="1" customHeight="1" x14ac:dyDescent="0.25">
      <c r="A82" s="23" t="s">
        <v>89</v>
      </c>
      <c r="B82" s="24" t="s">
        <v>12</v>
      </c>
      <c r="C82" s="25">
        <v>16.277653000000001</v>
      </c>
      <c r="D82" s="25">
        <v>17.287089999999999</v>
      </c>
      <c r="E82" s="25">
        <v>16.741167000000001</v>
      </c>
      <c r="F82" s="25">
        <v>17.259253000000001</v>
      </c>
      <c r="G82" s="25">
        <v>18.591650000000001</v>
      </c>
      <c r="H82" s="25">
        <v>19.389011</v>
      </c>
      <c r="I82" s="25">
        <v>20.169373</v>
      </c>
      <c r="J82" s="25">
        <v>20.934401999999999</v>
      </c>
      <c r="K82" s="25">
        <v>21.808637999999998</v>
      </c>
      <c r="L82" s="25">
        <v>22.406970999999999</v>
      </c>
      <c r="M82" s="25">
        <v>22.991479999999999</v>
      </c>
      <c r="N82" s="25">
        <v>23.561921999999999</v>
      </c>
      <c r="O82" s="25">
        <v>24.184231</v>
      </c>
      <c r="P82" s="25">
        <v>25.044900999999999</v>
      </c>
      <c r="Q82" s="25">
        <v>25.711604999999999</v>
      </c>
      <c r="R82" s="25">
        <v>26.544447000000002</v>
      </c>
      <c r="S82" s="25">
        <v>27.488356</v>
      </c>
      <c r="T82" s="25">
        <v>28.425823000000001</v>
      </c>
      <c r="U82" s="25">
        <v>29.319969</v>
      </c>
      <c r="V82" s="25">
        <v>30.313393000000001</v>
      </c>
      <c r="W82" s="25">
        <v>31.362669</v>
      </c>
      <c r="X82" s="25">
        <v>32.228839999999998</v>
      </c>
      <c r="Y82" s="25">
        <v>33.518265</v>
      </c>
      <c r="Z82" s="25">
        <v>34.530987000000003</v>
      </c>
      <c r="AA82" s="25">
        <v>35.529311999999997</v>
      </c>
      <c r="AB82" s="25">
        <v>36.669659000000003</v>
      </c>
      <c r="AC82" s="25">
        <v>37.787345999999999</v>
      </c>
      <c r="AD82" s="25">
        <v>39.028599</v>
      </c>
      <c r="AE82" s="25">
        <v>40.231524999999998</v>
      </c>
      <c r="AF82" s="25">
        <v>41.600268999999997</v>
      </c>
      <c r="AG82" s="25">
        <v>42.873859000000003</v>
      </c>
      <c r="AH82" s="25">
        <v>44.259780999999997</v>
      </c>
      <c r="AI82" s="25">
        <v>45.808937</v>
      </c>
      <c r="AJ82" s="25">
        <v>47.376838999999997</v>
      </c>
      <c r="AK82" s="25">
        <v>48.856934000000003</v>
      </c>
      <c r="AL82" s="26">
        <v>3.1983999999999999E-2</v>
      </c>
    </row>
    <row r="83" spans="1:38" s="21" customFormat="1" ht="15" hidden="1" customHeight="1" x14ac:dyDescent="0.25">
      <c r="A83" s="23" t="s">
        <v>90</v>
      </c>
      <c r="B83" s="24" t="s">
        <v>13</v>
      </c>
      <c r="C83" s="25">
        <v>15.341448</v>
      </c>
      <c r="D83" s="25">
        <v>18.190905000000001</v>
      </c>
      <c r="E83" s="25">
        <v>19.295019</v>
      </c>
      <c r="F83" s="25">
        <v>20.562076999999999</v>
      </c>
      <c r="G83" s="25">
        <v>24.606487000000001</v>
      </c>
      <c r="H83" s="25">
        <v>26.964468</v>
      </c>
      <c r="I83" s="25">
        <v>28.526990999999999</v>
      </c>
      <c r="J83" s="25">
        <v>30.068228000000001</v>
      </c>
      <c r="K83" s="25">
        <v>31.154121</v>
      </c>
      <c r="L83" s="25">
        <v>32.167403999999998</v>
      </c>
      <c r="M83" s="25">
        <v>32.985416000000001</v>
      </c>
      <c r="N83" s="25">
        <v>34.083302000000003</v>
      </c>
      <c r="O83" s="25">
        <v>35.188296999999999</v>
      </c>
      <c r="P83" s="25">
        <v>36.416190999999998</v>
      </c>
      <c r="Q83" s="25">
        <v>37.497962999999999</v>
      </c>
      <c r="R83" s="25">
        <v>38.798560999999999</v>
      </c>
      <c r="S83" s="25">
        <v>39.899543999999999</v>
      </c>
      <c r="T83" s="25">
        <v>41.172096000000003</v>
      </c>
      <c r="U83" s="25">
        <v>42.525894000000001</v>
      </c>
      <c r="V83" s="25">
        <v>43.706814000000001</v>
      </c>
      <c r="W83" s="25">
        <v>44.891556000000001</v>
      </c>
      <c r="X83" s="25">
        <v>46.694274999999998</v>
      </c>
      <c r="Y83" s="25">
        <v>47.975861000000002</v>
      </c>
      <c r="Z83" s="25">
        <v>49.440178000000003</v>
      </c>
      <c r="AA83" s="25">
        <v>50.896487999999998</v>
      </c>
      <c r="AB83" s="25">
        <v>52.436520000000002</v>
      </c>
      <c r="AC83" s="25">
        <v>53.701920000000001</v>
      </c>
      <c r="AD83" s="25">
        <v>55.078533</v>
      </c>
      <c r="AE83" s="25">
        <v>56.413505999999998</v>
      </c>
      <c r="AF83" s="25">
        <v>57.902659999999997</v>
      </c>
      <c r="AG83" s="25">
        <v>59.148330999999999</v>
      </c>
      <c r="AH83" s="25">
        <v>60.834834999999998</v>
      </c>
      <c r="AI83" s="25">
        <v>62.603439000000002</v>
      </c>
      <c r="AJ83" s="25">
        <v>63.969718999999998</v>
      </c>
      <c r="AK83" s="25">
        <v>65.720284000000007</v>
      </c>
      <c r="AL83" s="26">
        <v>3.9690999999999997E-2</v>
      </c>
    </row>
    <row r="84" spans="1:38" s="21" customFormat="1" ht="15" hidden="1" customHeight="1" x14ac:dyDescent="0.25">
      <c r="A84" s="23" t="s">
        <v>91</v>
      </c>
      <c r="B84" s="24" t="s">
        <v>5</v>
      </c>
      <c r="C84" s="25">
        <v>9.7571809999999992</v>
      </c>
      <c r="D84" s="25">
        <v>10.773175999999999</v>
      </c>
      <c r="E84" s="25">
        <v>10.621758</v>
      </c>
      <c r="F84" s="25">
        <v>11.286785</v>
      </c>
      <c r="G84" s="25">
        <v>11.876884</v>
      </c>
      <c r="H84" s="25">
        <v>12.289895</v>
      </c>
      <c r="I84" s="25">
        <v>12.703951999999999</v>
      </c>
      <c r="J84" s="25">
        <v>13.294888</v>
      </c>
      <c r="K84" s="25">
        <v>14.019716000000001</v>
      </c>
      <c r="L84" s="25">
        <v>14.541395</v>
      </c>
      <c r="M84" s="25">
        <v>14.920074</v>
      </c>
      <c r="N84" s="25">
        <v>15.354200000000001</v>
      </c>
      <c r="O84" s="25">
        <v>15.688805</v>
      </c>
      <c r="P84" s="25">
        <v>16.232379999999999</v>
      </c>
      <c r="Q84" s="25">
        <v>16.580508999999999</v>
      </c>
      <c r="R84" s="25">
        <v>16.991672999999999</v>
      </c>
      <c r="S84" s="25">
        <v>17.422108000000001</v>
      </c>
      <c r="T84" s="25">
        <v>17.867211999999999</v>
      </c>
      <c r="U84" s="25">
        <v>18.325393999999999</v>
      </c>
      <c r="V84" s="25">
        <v>18.792282</v>
      </c>
      <c r="W84" s="25">
        <v>19.391089999999998</v>
      </c>
      <c r="X84" s="25">
        <v>19.933330999999999</v>
      </c>
      <c r="Y84" s="25">
        <v>20.4998</v>
      </c>
      <c r="Z84" s="25">
        <v>21.05039</v>
      </c>
      <c r="AA84" s="25">
        <v>21.600926999999999</v>
      </c>
      <c r="AB84" s="25">
        <v>22.217759999999998</v>
      </c>
      <c r="AC84" s="25">
        <v>22.918268000000001</v>
      </c>
      <c r="AD84" s="25">
        <v>23.519037000000001</v>
      </c>
      <c r="AE84" s="25">
        <v>24.175732</v>
      </c>
      <c r="AF84" s="25">
        <v>24.931524</v>
      </c>
      <c r="AG84" s="25">
        <v>25.673731</v>
      </c>
      <c r="AH84" s="25">
        <v>26.437525000000001</v>
      </c>
      <c r="AI84" s="25">
        <v>27.231590000000001</v>
      </c>
      <c r="AJ84" s="25">
        <v>28.104996</v>
      </c>
      <c r="AK84" s="25">
        <v>28.988371000000001</v>
      </c>
      <c r="AL84" s="26">
        <v>3.0449E-2</v>
      </c>
    </row>
    <row r="85" spans="1:38" s="21" customFormat="1" ht="15" hidden="1" customHeight="1" x14ac:dyDescent="0.25">
      <c r="A85" s="23" t="s">
        <v>92</v>
      </c>
      <c r="B85" s="24" t="s">
        <v>14</v>
      </c>
      <c r="C85" s="25">
        <v>36.815944999999999</v>
      </c>
      <c r="D85" s="25">
        <v>37.117286999999997</v>
      </c>
      <c r="E85" s="25">
        <v>37.907527999999999</v>
      </c>
      <c r="F85" s="25">
        <v>39.829810999999999</v>
      </c>
      <c r="G85" s="25">
        <v>42.061508000000003</v>
      </c>
      <c r="H85" s="25">
        <v>43.359375</v>
      </c>
      <c r="I85" s="25">
        <v>44.650531999999998</v>
      </c>
      <c r="J85" s="25">
        <v>46.062804999999997</v>
      </c>
      <c r="K85" s="25">
        <v>47.480063999999999</v>
      </c>
      <c r="L85" s="25">
        <v>49.120055999999998</v>
      </c>
      <c r="M85" s="25">
        <v>50.484985000000002</v>
      </c>
      <c r="N85" s="25">
        <v>51.777442999999998</v>
      </c>
      <c r="O85" s="25">
        <v>52.998131000000001</v>
      </c>
      <c r="P85" s="25">
        <v>54.226753000000002</v>
      </c>
      <c r="Q85" s="25">
        <v>55.555861999999998</v>
      </c>
      <c r="R85" s="25">
        <v>56.989306999999997</v>
      </c>
      <c r="S85" s="25">
        <v>58.311565000000002</v>
      </c>
      <c r="T85" s="25">
        <v>59.655681999999999</v>
      </c>
      <c r="U85" s="25">
        <v>60.942081000000002</v>
      </c>
      <c r="V85" s="25">
        <v>62.232536000000003</v>
      </c>
      <c r="W85" s="25">
        <v>63.603577000000001</v>
      </c>
      <c r="X85" s="25">
        <v>65.011116000000001</v>
      </c>
      <c r="Y85" s="25">
        <v>66.530991</v>
      </c>
      <c r="Z85" s="25">
        <v>68.065291999999999</v>
      </c>
      <c r="AA85" s="25">
        <v>69.662102000000004</v>
      </c>
      <c r="AB85" s="25">
        <v>71.297424000000007</v>
      </c>
      <c r="AC85" s="25">
        <v>72.885574000000005</v>
      </c>
      <c r="AD85" s="25">
        <v>74.493256000000002</v>
      </c>
      <c r="AE85" s="25">
        <v>76.201201999999995</v>
      </c>
      <c r="AF85" s="25">
        <v>77.989806999999999</v>
      </c>
      <c r="AG85" s="25">
        <v>79.673743999999999</v>
      </c>
      <c r="AH85" s="25">
        <v>81.645484999999994</v>
      </c>
      <c r="AI85" s="25">
        <v>83.899353000000005</v>
      </c>
      <c r="AJ85" s="25">
        <v>85.932075999999995</v>
      </c>
      <c r="AK85" s="25">
        <v>87.556426999999999</v>
      </c>
      <c r="AL85" s="26">
        <v>2.6346999999999999E-2</v>
      </c>
    </row>
    <row r="86" spans="1:38" s="21" customFormat="1" ht="15" hidden="1" customHeight="1" x14ac:dyDescent="0.25"/>
    <row r="87" spans="1:38" s="21" customFormat="1" ht="15" hidden="1" customHeight="1" x14ac:dyDescent="0.25">
      <c r="B87" s="22" t="s">
        <v>15</v>
      </c>
    </row>
    <row r="88" spans="1:38" s="21" customFormat="1" ht="15" hidden="1" customHeight="1" x14ac:dyDescent="0.25">
      <c r="A88" s="23" t="s">
        <v>93</v>
      </c>
      <c r="B88" s="24" t="s">
        <v>12</v>
      </c>
      <c r="C88" s="25">
        <v>14.559847</v>
      </c>
      <c r="D88" s="25">
        <v>15.444172999999999</v>
      </c>
      <c r="E88" s="25">
        <v>14.982381</v>
      </c>
      <c r="F88" s="25">
        <v>15.442548</v>
      </c>
      <c r="G88" s="25">
        <v>16.606544</v>
      </c>
      <c r="H88" s="25">
        <v>17.307859000000001</v>
      </c>
      <c r="I88" s="25">
        <v>17.994541000000002</v>
      </c>
      <c r="J88" s="25">
        <v>18.669564999999999</v>
      </c>
      <c r="K88" s="25">
        <v>19.485341999999999</v>
      </c>
      <c r="L88" s="25">
        <v>20.017744</v>
      </c>
      <c r="M88" s="25">
        <v>20.537281</v>
      </c>
      <c r="N88" s="25">
        <v>21.043333000000001</v>
      </c>
      <c r="O88" s="25">
        <v>21.594218999999999</v>
      </c>
      <c r="P88" s="25">
        <v>22.357600999999999</v>
      </c>
      <c r="Q88" s="25">
        <v>22.948263000000001</v>
      </c>
      <c r="R88" s="25">
        <v>23.681683</v>
      </c>
      <c r="S88" s="25">
        <v>24.512535</v>
      </c>
      <c r="T88" s="25">
        <v>25.337762999999999</v>
      </c>
      <c r="U88" s="25">
        <v>26.125921000000002</v>
      </c>
      <c r="V88" s="25">
        <v>27.000651999999999</v>
      </c>
      <c r="W88" s="25">
        <v>27.924713000000001</v>
      </c>
      <c r="X88" s="25">
        <v>28.689900999999999</v>
      </c>
      <c r="Y88" s="25">
        <v>29.821676</v>
      </c>
      <c r="Z88" s="25">
        <v>30.714706</v>
      </c>
      <c r="AA88" s="25">
        <v>31.595866999999998</v>
      </c>
      <c r="AB88" s="25">
        <v>32.600098000000003</v>
      </c>
      <c r="AC88" s="25">
        <v>33.585495000000002</v>
      </c>
      <c r="AD88" s="25">
        <v>34.678246000000001</v>
      </c>
      <c r="AE88" s="25">
        <v>35.738419</v>
      </c>
      <c r="AF88" s="25">
        <v>36.942557999999998</v>
      </c>
      <c r="AG88" s="25">
        <v>38.065418000000001</v>
      </c>
      <c r="AH88" s="25">
        <v>39.284824</v>
      </c>
      <c r="AI88" s="25">
        <v>40.647697000000001</v>
      </c>
      <c r="AJ88" s="25">
        <v>42.025871000000002</v>
      </c>
      <c r="AK88" s="25">
        <v>43.329371999999999</v>
      </c>
      <c r="AL88" s="26">
        <v>3.1753999999999998E-2</v>
      </c>
    </row>
    <row r="89" spans="1:38" s="21" customFormat="1" ht="15" hidden="1" customHeight="1" x14ac:dyDescent="0.25">
      <c r="A89" s="23" t="s">
        <v>94</v>
      </c>
      <c r="B89" s="24" t="s">
        <v>13</v>
      </c>
      <c r="C89" s="25">
        <v>13.522738</v>
      </c>
      <c r="D89" s="25">
        <v>16.037226</v>
      </c>
      <c r="E89" s="25">
        <v>16.992857000000001</v>
      </c>
      <c r="F89" s="25">
        <v>17.717890000000001</v>
      </c>
      <c r="G89" s="25">
        <v>21.170469000000001</v>
      </c>
      <c r="H89" s="25">
        <v>22.930669999999999</v>
      </c>
      <c r="I89" s="25">
        <v>23.851631000000001</v>
      </c>
      <c r="J89" s="25">
        <v>24.721788</v>
      </c>
      <c r="K89" s="25">
        <v>25.935299000000001</v>
      </c>
      <c r="L89" s="25">
        <v>26.818773</v>
      </c>
      <c r="M89" s="25">
        <v>27.526188000000001</v>
      </c>
      <c r="N89" s="25">
        <v>28.491018</v>
      </c>
      <c r="O89" s="25">
        <v>29.476765</v>
      </c>
      <c r="P89" s="25">
        <v>30.611350999999999</v>
      </c>
      <c r="Q89" s="25">
        <v>31.563461</v>
      </c>
      <c r="R89" s="25">
        <v>32.732143000000001</v>
      </c>
      <c r="S89" s="25">
        <v>33.692574</v>
      </c>
      <c r="T89" s="25">
        <v>34.823405999999999</v>
      </c>
      <c r="U89" s="25">
        <v>36.027889000000002</v>
      </c>
      <c r="V89" s="25">
        <v>37.067768000000001</v>
      </c>
      <c r="W89" s="25">
        <v>38.101097000000003</v>
      </c>
      <c r="X89" s="25">
        <v>39.740634999999997</v>
      </c>
      <c r="Y89" s="25">
        <v>40.858581999999998</v>
      </c>
      <c r="Z89" s="25">
        <v>42.146248</v>
      </c>
      <c r="AA89" s="25">
        <v>43.427768999999998</v>
      </c>
      <c r="AB89" s="25">
        <v>44.787292000000001</v>
      </c>
      <c r="AC89" s="25">
        <v>45.873074000000003</v>
      </c>
      <c r="AD89" s="25">
        <v>47.044238999999997</v>
      </c>
      <c r="AE89" s="25">
        <v>48.177647</v>
      </c>
      <c r="AF89" s="25">
        <v>49.466991</v>
      </c>
      <c r="AG89" s="25">
        <v>50.504429000000002</v>
      </c>
      <c r="AH89" s="25">
        <v>51.962497999999997</v>
      </c>
      <c r="AI89" s="25">
        <v>53.495162999999998</v>
      </c>
      <c r="AJ89" s="25">
        <v>54.621772999999997</v>
      </c>
      <c r="AK89" s="25">
        <v>56.133651999999998</v>
      </c>
      <c r="AL89" s="26">
        <v>3.8693999999999999E-2</v>
      </c>
    </row>
    <row r="90" spans="1:38" s="21" customFormat="1" ht="15" hidden="1" customHeight="1" x14ac:dyDescent="0.25">
      <c r="A90" s="23" t="s">
        <v>95</v>
      </c>
      <c r="B90" s="24" t="s">
        <v>16</v>
      </c>
      <c r="C90" s="25">
        <v>5.1837590000000002</v>
      </c>
      <c r="D90" s="25">
        <v>7.0451119999999996</v>
      </c>
      <c r="E90" s="25">
        <v>7.1166619999999998</v>
      </c>
      <c r="F90" s="25">
        <v>7.9470090000000004</v>
      </c>
      <c r="G90" s="25">
        <v>10.944831000000001</v>
      </c>
      <c r="H90" s="25">
        <v>12.265717</v>
      </c>
      <c r="I90" s="25">
        <v>12.868413</v>
      </c>
      <c r="J90" s="25">
        <v>13.350483000000001</v>
      </c>
      <c r="K90" s="25">
        <v>13.775365000000001</v>
      </c>
      <c r="L90" s="25">
        <v>14.126139999999999</v>
      </c>
      <c r="M90" s="25">
        <v>14.736362</v>
      </c>
      <c r="N90" s="25">
        <v>15.330602000000001</v>
      </c>
      <c r="O90" s="25">
        <v>15.867758</v>
      </c>
      <c r="P90" s="25">
        <v>16.603107000000001</v>
      </c>
      <c r="Q90" s="25">
        <v>17.206012999999999</v>
      </c>
      <c r="R90" s="25">
        <v>17.962824000000001</v>
      </c>
      <c r="S90" s="25">
        <v>18.556099</v>
      </c>
      <c r="T90" s="25">
        <v>19.256841999999999</v>
      </c>
      <c r="U90" s="25">
        <v>19.938053</v>
      </c>
      <c r="V90" s="25">
        <v>20.684291999999999</v>
      </c>
      <c r="W90" s="25">
        <v>21.264631000000001</v>
      </c>
      <c r="X90" s="25">
        <v>22.339566999999999</v>
      </c>
      <c r="Y90" s="25">
        <v>23.075945000000001</v>
      </c>
      <c r="Z90" s="25">
        <v>23.916685000000001</v>
      </c>
      <c r="AA90" s="25">
        <v>24.739431</v>
      </c>
      <c r="AB90" s="25">
        <v>25.595955</v>
      </c>
      <c r="AC90" s="25">
        <v>26.354437000000001</v>
      </c>
      <c r="AD90" s="25">
        <v>27.099270000000001</v>
      </c>
      <c r="AE90" s="25">
        <v>27.759868999999998</v>
      </c>
      <c r="AF90" s="25">
        <v>28.518208999999999</v>
      </c>
      <c r="AG90" s="25">
        <v>29.231881999999999</v>
      </c>
      <c r="AH90" s="25">
        <v>30.030798000000001</v>
      </c>
      <c r="AI90" s="25">
        <v>30.951758999999999</v>
      </c>
      <c r="AJ90" s="25">
        <v>32.023108999999998</v>
      </c>
      <c r="AK90" s="25">
        <v>33.196323</v>
      </c>
      <c r="AL90" s="26">
        <v>4.8093999999999998E-2</v>
      </c>
    </row>
    <row r="91" spans="1:38" s="21" customFormat="1" ht="15" hidden="1" customHeight="1" x14ac:dyDescent="0.25">
      <c r="A91" s="23" t="s">
        <v>96</v>
      </c>
      <c r="B91" s="24" t="s">
        <v>5</v>
      </c>
      <c r="C91" s="25">
        <v>7.1107319999999996</v>
      </c>
      <c r="D91" s="25">
        <v>7.8182229999999997</v>
      </c>
      <c r="E91" s="25">
        <v>7.8469939999999996</v>
      </c>
      <c r="F91" s="25">
        <v>8.4076900000000006</v>
      </c>
      <c r="G91" s="25">
        <v>8.9934139999999996</v>
      </c>
      <c r="H91" s="25">
        <v>9.4210829999999994</v>
      </c>
      <c r="I91" s="25">
        <v>9.8612479999999998</v>
      </c>
      <c r="J91" s="25">
        <v>10.476029</v>
      </c>
      <c r="K91" s="25">
        <v>11.04547</v>
      </c>
      <c r="L91" s="25">
        <v>11.454788000000001</v>
      </c>
      <c r="M91" s="25">
        <v>11.728189</v>
      </c>
      <c r="N91" s="25">
        <v>12.059478</v>
      </c>
      <c r="O91" s="25">
        <v>12.293797</v>
      </c>
      <c r="P91" s="25">
        <v>12.726093000000001</v>
      </c>
      <c r="Q91" s="25">
        <v>12.967688000000001</v>
      </c>
      <c r="R91" s="25">
        <v>13.269997</v>
      </c>
      <c r="S91" s="25">
        <v>13.587379</v>
      </c>
      <c r="T91" s="25">
        <v>13.913894000000001</v>
      </c>
      <c r="U91" s="25">
        <v>14.248239999999999</v>
      </c>
      <c r="V91" s="25">
        <v>14.587834000000001</v>
      </c>
      <c r="W91" s="25">
        <v>15.052527</v>
      </c>
      <c r="X91" s="25">
        <v>15.455920000000001</v>
      </c>
      <c r="Y91" s="25">
        <v>15.882993000000001</v>
      </c>
      <c r="Z91" s="25">
        <v>16.293403999999999</v>
      </c>
      <c r="AA91" s="25">
        <v>16.702812000000002</v>
      </c>
      <c r="AB91" s="25">
        <v>17.175045000000001</v>
      </c>
      <c r="AC91" s="25">
        <v>17.728138000000001</v>
      </c>
      <c r="AD91" s="25">
        <v>18.178051</v>
      </c>
      <c r="AE91" s="25">
        <v>18.682130999999998</v>
      </c>
      <c r="AF91" s="25">
        <v>19.277484999999999</v>
      </c>
      <c r="AG91" s="25">
        <v>19.856123</v>
      </c>
      <c r="AH91" s="25">
        <v>20.451543999999998</v>
      </c>
      <c r="AI91" s="25">
        <v>21.070862000000002</v>
      </c>
      <c r="AJ91" s="25">
        <v>21.763967999999998</v>
      </c>
      <c r="AK91" s="25">
        <v>22.460011000000002</v>
      </c>
      <c r="AL91" s="26">
        <v>3.2495000000000003E-2</v>
      </c>
    </row>
    <row r="92" spans="1:38" s="21" customFormat="1" ht="15" hidden="1" customHeight="1" x14ac:dyDescent="0.25">
      <c r="A92" s="23" t="s">
        <v>97</v>
      </c>
      <c r="B92" s="24" t="s">
        <v>14</v>
      </c>
      <c r="C92" s="25">
        <v>30.694607000000001</v>
      </c>
      <c r="D92" s="25">
        <v>31.321059999999999</v>
      </c>
      <c r="E92" s="25">
        <v>32.205787999999998</v>
      </c>
      <c r="F92" s="25">
        <v>33.115929000000001</v>
      </c>
      <c r="G92" s="25">
        <v>34.798755999999997</v>
      </c>
      <c r="H92" s="25">
        <v>35.534053999999998</v>
      </c>
      <c r="I92" s="25">
        <v>36.541038999999998</v>
      </c>
      <c r="J92" s="25">
        <v>37.519531000000001</v>
      </c>
      <c r="K92" s="25">
        <v>38.508450000000003</v>
      </c>
      <c r="L92" s="25">
        <v>39.892859999999999</v>
      </c>
      <c r="M92" s="25">
        <v>40.904522</v>
      </c>
      <c r="N92" s="25">
        <v>41.921978000000003</v>
      </c>
      <c r="O92" s="25">
        <v>42.856583000000001</v>
      </c>
      <c r="P92" s="25">
        <v>43.786579000000003</v>
      </c>
      <c r="Q92" s="25">
        <v>44.806773999999997</v>
      </c>
      <c r="R92" s="25">
        <v>45.862769999999998</v>
      </c>
      <c r="S92" s="25">
        <v>46.798865999999997</v>
      </c>
      <c r="T92" s="25">
        <v>47.750660000000003</v>
      </c>
      <c r="U92" s="25">
        <v>48.706752999999999</v>
      </c>
      <c r="V92" s="25">
        <v>49.679580999999999</v>
      </c>
      <c r="W92" s="25">
        <v>50.757420000000003</v>
      </c>
      <c r="X92" s="25">
        <v>51.810943999999999</v>
      </c>
      <c r="Y92" s="25">
        <v>52.977032000000001</v>
      </c>
      <c r="Z92" s="25">
        <v>54.143859999999997</v>
      </c>
      <c r="AA92" s="25">
        <v>55.321941000000002</v>
      </c>
      <c r="AB92" s="25">
        <v>56.503779999999999</v>
      </c>
      <c r="AC92" s="25">
        <v>57.658397999999998</v>
      </c>
      <c r="AD92" s="25">
        <v>58.88147</v>
      </c>
      <c r="AE92" s="25">
        <v>60.112845999999998</v>
      </c>
      <c r="AF92" s="25">
        <v>61.366669000000002</v>
      </c>
      <c r="AG92" s="25">
        <v>62.550049000000001</v>
      </c>
      <c r="AH92" s="25">
        <v>63.961739000000001</v>
      </c>
      <c r="AI92" s="25">
        <v>65.604042000000007</v>
      </c>
      <c r="AJ92" s="25">
        <v>67.082397</v>
      </c>
      <c r="AK92" s="25">
        <v>68.300124999999994</v>
      </c>
      <c r="AL92" s="26">
        <v>2.3906E-2</v>
      </c>
    </row>
    <row r="93" spans="1:38" s="21" customFormat="1" ht="15" hidden="1" customHeight="1" x14ac:dyDescent="0.25"/>
    <row r="94" spans="1:38" s="21" customFormat="1" ht="15" hidden="1" customHeight="1" x14ac:dyDescent="0.25">
      <c r="B94" s="22" t="s">
        <v>34</v>
      </c>
    </row>
    <row r="95" spans="1:38" s="21" customFormat="1" ht="15" hidden="1" customHeight="1" x14ac:dyDescent="0.25">
      <c r="A95" s="23" t="s">
        <v>98</v>
      </c>
      <c r="B95" s="24" t="s">
        <v>12</v>
      </c>
      <c r="C95" s="25">
        <v>11.471981</v>
      </c>
      <c r="D95" s="25">
        <v>12.419774</v>
      </c>
      <c r="E95" s="25">
        <v>11.727169999999999</v>
      </c>
      <c r="F95" s="25">
        <v>12.129690999999999</v>
      </c>
      <c r="G95" s="25">
        <v>13.349494</v>
      </c>
      <c r="H95" s="25">
        <v>14.02632</v>
      </c>
      <c r="I95" s="25">
        <v>14.685662000000001</v>
      </c>
      <c r="J95" s="25">
        <v>15.320948</v>
      </c>
      <c r="K95" s="25">
        <v>15.856676999999999</v>
      </c>
      <c r="L95" s="25">
        <v>16.316079999999999</v>
      </c>
      <c r="M95" s="25">
        <v>16.762985</v>
      </c>
      <c r="N95" s="25">
        <v>17.1938</v>
      </c>
      <c r="O95" s="25">
        <v>17.681047</v>
      </c>
      <c r="P95" s="25">
        <v>18.377873999999998</v>
      </c>
      <c r="Q95" s="25">
        <v>18.904325</v>
      </c>
      <c r="R95" s="25">
        <v>19.595272000000001</v>
      </c>
      <c r="S95" s="25">
        <v>20.395508</v>
      </c>
      <c r="T95" s="25">
        <v>21.183406999999999</v>
      </c>
      <c r="U95" s="25">
        <v>21.921406000000001</v>
      </c>
      <c r="V95" s="25">
        <v>22.755676000000001</v>
      </c>
      <c r="W95" s="25">
        <v>23.640761999999999</v>
      </c>
      <c r="X95" s="25">
        <v>24.333152999999999</v>
      </c>
      <c r="Y95" s="25">
        <v>25.456530000000001</v>
      </c>
      <c r="Z95" s="25">
        <v>26.289626999999999</v>
      </c>
      <c r="AA95" s="25">
        <v>27.101372000000001</v>
      </c>
      <c r="AB95" s="25">
        <v>28.051600000000001</v>
      </c>
      <c r="AC95" s="25">
        <v>28.971222000000001</v>
      </c>
      <c r="AD95" s="25">
        <v>30.008717000000001</v>
      </c>
      <c r="AE95" s="25">
        <v>30.998546999999999</v>
      </c>
      <c r="AF95" s="25">
        <v>32.149619999999999</v>
      </c>
      <c r="AG95" s="25">
        <v>33.196209000000003</v>
      </c>
      <c r="AH95" s="25">
        <v>34.348846000000002</v>
      </c>
      <c r="AI95" s="25">
        <v>35.657963000000002</v>
      </c>
      <c r="AJ95" s="25">
        <v>36.979312999999998</v>
      </c>
      <c r="AK95" s="25">
        <v>38.199748999999997</v>
      </c>
      <c r="AL95" s="26">
        <v>3.4632999999999997E-2</v>
      </c>
    </row>
    <row r="96" spans="1:38" s="21" customFormat="1" ht="15" hidden="1" customHeight="1" x14ac:dyDescent="0.25">
      <c r="A96" s="23" t="s">
        <v>99</v>
      </c>
      <c r="B96" s="24" t="s">
        <v>13</v>
      </c>
      <c r="C96" s="25">
        <v>13.502984</v>
      </c>
      <c r="D96" s="25">
        <v>16.010017000000001</v>
      </c>
      <c r="E96" s="25">
        <v>16.985847</v>
      </c>
      <c r="F96" s="25">
        <v>17.644905000000001</v>
      </c>
      <c r="G96" s="25">
        <v>21.038257999999999</v>
      </c>
      <c r="H96" s="25">
        <v>22.774629999999998</v>
      </c>
      <c r="I96" s="25">
        <v>23.677088000000001</v>
      </c>
      <c r="J96" s="25">
        <v>24.560749000000001</v>
      </c>
      <c r="K96" s="25">
        <v>25.547267999999999</v>
      </c>
      <c r="L96" s="25">
        <v>26.460070000000002</v>
      </c>
      <c r="M96" s="25">
        <v>27.181837000000002</v>
      </c>
      <c r="N96" s="25">
        <v>28.146889000000002</v>
      </c>
      <c r="O96" s="25">
        <v>29.149325999999999</v>
      </c>
      <c r="P96" s="25">
        <v>30.237804000000001</v>
      </c>
      <c r="Q96" s="25">
        <v>31.193069000000001</v>
      </c>
      <c r="R96" s="25">
        <v>32.357680999999999</v>
      </c>
      <c r="S96" s="25">
        <v>33.300190000000001</v>
      </c>
      <c r="T96" s="25">
        <v>34.431347000000002</v>
      </c>
      <c r="U96" s="25">
        <v>35.640179000000003</v>
      </c>
      <c r="V96" s="25">
        <v>36.692664999999998</v>
      </c>
      <c r="W96" s="25">
        <v>37.733212000000002</v>
      </c>
      <c r="X96" s="25">
        <v>39.364421999999998</v>
      </c>
      <c r="Y96" s="25">
        <v>40.485053999999998</v>
      </c>
      <c r="Z96" s="25">
        <v>41.762034999999997</v>
      </c>
      <c r="AA96" s="25">
        <v>43.038879000000001</v>
      </c>
      <c r="AB96" s="25">
        <v>44.393084999999999</v>
      </c>
      <c r="AC96" s="25">
        <v>45.477657000000001</v>
      </c>
      <c r="AD96" s="25">
        <v>46.631839999999997</v>
      </c>
      <c r="AE96" s="25">
        <v>47.752583000000001</v>
      </c>
      <c r="AF96" s="25">
        <v>49.048779000000003</v>
      </c>
      <c r="AG96" s="25">
        <v>50.089458</v>
      </c>
      <c r="AH96" s="25">
        <v>51.535266999999997</v>
      </c>
      <c r="AI96" s="25">
        <v>53.032046999999999</v>
      </c>
      <c r="AJ96" s="25">
        <v>54.118771000000002</v>
      </c>
      <c r="AK96" s="25">
        <v>55.624554000000003</v>
      </c>
      <c r="AL96" s="26">
        <v>3.8461000000000002E-2</v>
      </c>
    </row>
    <row r="97" spans="1:38" s="21" customFormat="1" ht="15" hidden="1" customHeight="1" x14ac:dyDescent="0.25">
      <c r="A97" s="23" t="s">
        <v>100</v>
      </c>
      <c r="B97" s="24" t="s">
        <v>16</v>
      </c>
      <c r="C97" s="25">
        <v>4.909198</v>
      </c>
      <c r="D97" s="25">
        <v>6.6671880000000003</v>
      </c>
      <c r="E97" s="25">
        <v>6.7468029999999999</v>
      </c>
      <c r="F97" s="25">
        <v>7.8390230000000001</v>
      </c>
      <c r="G97" s="25">
        <v>11.297184</v>
      </c>
      <c r="H97" s="25">
        <v>13.120635999999999</v>
      </c>
      <c r="I97" s="25">
        <v>14.260422</v>
      </c>
      <c r="J97" s="25">
        <v>15.299765000000001</v>
      </c>
      <c r="K97" s="25">
        <v>15.77984</v>
      </c>
      <c r="L97" s="25">
        <v>16.177261000000001</v>
      </c>
      <c r="M97" s="25">
        <v>16.835203</v>
      </c>
      <c r="N97" s="25">
        <v>17.473984000000002</v>
      </c>
      <c r="O97" s="25">
        <v>18.054689</v>
      </c>
      <c r="P97" s="25">
        <v>18.833808999999999</v>
      </c>
      <c r="Q97" s="25">
        <v>19.476189000000002</v>
      </c>
      <c r="R97" s="25">
        <v>20.275656000000001</v>
      </c>
      <c r="S97" s="25">
        <v>20.912043000000001</v>
      </c>
      <c r="T97" s="25">
        <v>21.658826999999999</v>
      </c>
      <c r="U97" s="25">
        <v>22.387886000000002</v>
      </c>
      <c r="V97" s="25">
        <v>23.153100999999999</v>
      </c>
      <c r="W97" s="25">
        <v>23.762581000000001</v>
      </c>
      <c r="X97" s="25">
        <v>24.891739000000001</v>
      </c>
      <c r="Y97" s="25">
        <v>25.679079000000002</v>
      </c>
      <c r="Z97" s="25">
        <v>26.575346</v>
      </c>
      <c r="AA97" s="25">
        <v>27.454875999999999</v>
      </c>
      <c r="AB97" s="25">
        <v>28.368517000000001</v>
      </c>
      <c r="AC97" s="25">
        <v>29.183456</v>
      </c>
      <c r="AD97" s="25">
        <v>30.010157</v>
      </c>
      <c r="AE97" s="25">
        <v>30.768414</v>
      </c>
      <c r="AF97" s="25">
        <v>31.588455</v>
      </c>
      <c r="AG97" s="25">
        <v>32.216568000000002</v>
      </c>
      <c r="AH97" s="25">
        <v>33.086799999999997</v>
      </c>
      <c r="AI97" s="25">
        <v>34.189964000000003</v>
      </c>
      <c r="AJ97" s="25">
        <v>35.155056000000002</v>
      </c>
      <c r="AK97" s="25">
        <v>36.451599000000002</v>
      </c>
      <c r="AL97" s="26">
        <v>5.2825999999999998E-2</v>
      </c>
    </row>
    <row r="98" spans="1:38" s="21" customFormat="1" ht="15" hidden="1" customHeight="1" x14ac:dyDescent="0.25">
      <c r="A98" s="23" t="s">
        <v>101</v>
      </c>
      <c r="B98" s="24" t="s">
        <v>39</v>
      </c>
      <c r="C98" s="25">
        <v>3.4100329999999999</v>
      </c>
      <c r="D98" s="25">
        <v>3.951238</v>
      </c>
      <c r="E98" s="25">
        <v>4.1048229999999997</v>
      </c>
      <c r="F98" s="25">
        <v>4.5406930000000001</v>
      </c>
      <c r="G98" s="25">
        <v>4.9230989999999997</v>
      </c>
      <c r="H98" s="25">
        <v>5.0050299999999996</v>
      </c>
      <c r="I98" s="25">
        <v>5.160825</v>
      </c>
      <c r="J98" s="25">
        <v>5.4349059999999998</v>
      </c>
      <c r="K98" s="25">
        <v>5.6720280000000001</v>
      </c>
      <c r="L98" s="25">
        <v>5.9568729999999999</v>
      </c>
      <c r="M98" s="25">
        <v>6.1370360000000002</v>
      </c>
      <c r="N98" s="25">
        <v>6.3317399999999999</v>
      </c>
      <c r="O98" s="25">
        <v>6.4729000000000001</v>
      </c>
      <c r="P98" s="25">
        <v>6.6929400000000001</v>
      </c>
      <c r="Q98" s="25">
        <v>6.8330909999999996</v>
      </c>
      <c r="R98" s="25">
        <v>6.9840489999999997</v>
      </c>
      <c r="S98" s="25">
        <v>7.1528299999999998</v>
      </c>
      <c r="T98" s="25">
        <v>7.3075970000000003</v>
      </c>
      <c r="U98" s="25">
        <v>7.4816409999999998</v>
      </c>
      <c r="V98" s="25">
        <v>7.6441509999999999</v>
      </c>
      <c r="W98" s="25">
        <v>7.9624870000000003</v>
      </c>
      <c r="X98" s="25">
        <v>8.1691450000000003</v>
      </c>
      <c r="Y98" s="25">
        <v>8.4539580000000001</v>
      </c>
      <c r="Z98" s="25">
        <v>8.7190250000000002</v>
      </c>
      <c r="AA98" s="25">
        <v>8.9630259999999993</v>
      </c>
      <c r="AB98" s="25">
        <v>9.2327539999999999</v>
      </c>
      <c r="AC98" s="25">
        <v>9.5597110000000001</v>
      </c>
      <c r="AD98" s="25">
        <v>9.8573310000000003</v>
      </c>
      <c r="AE98" s="25">
        <v>10.187162000000001</v>
      </c>
      <c r="AF98" s="25">
        <v>10.531902000000001</v>
      </c>
      <c r="AG98" s="25">
        <v>10.88669</v>
      </c>
      <c r="AH98" s="25">
        <v>11.256897</v>
      </c>
      <c r="AI98" s="25">
        <v>11.707564</v>
      </c>
      <c r="AJ98" s="25">
        <v>12.14292</v>
      </c>
      <c r="AK98" s="25">
        <v>12.630902000000001</v>
      </c>
      <c r="AL98" s="26">
        <v>3.5843E-2</v>
      </c>
    </row>
    <row r="99" spans="1:38" s="21" customFormat="1" ht="15" hidden="1" customHeight="1" x14ac:dyDescent="0.25">
      <c r="A99" s="23" t="s">
        <v>102</v>
      </c>
      <c r="B99" s="24" t="s">
        <v>17</v>
      </c>
      <c r="C99" s="25">
        <v>4.2285810000000001</v>
      </c>
      <c r="D99" s="25">
        <v>4.2371480000000004</v>
      </c>
      <c r="E99" s="25">
        <v>4.2631420000000002</v>
      </c>
      <c r="F99" s="25">
        <v>4.4284270000000001</v>
      </c>
      <c r="G99" s="25">
        <v>4.6260089999999998</v>
      </c>
      <c r="H99" s="25">
        <v>4.7798280000000002</v>
      </c>
      <c r="I99" s="25">
        <v>4.9564459999999997</v>
      </c>
      <c r="J99" s="25">
        <v>5.1525650000000001</v>
      </c>
      <c r="K99" s="25">
        <v>5.3418559999999999</v>
      </c>
      <c r="L99" s="25">
        <v>5.5300320000000003</v>
      </c>
      <c r="M99" s="25">
        <v>5.6955900000000002</v>
      </c>
      <c r="N99" s="25">
        <v>5.8425079999999996</v>
      </c>
      <c r="O99" s="25">
        <v>5.9781399999999998</v>
      </c>
      <c r="P99" s="25">
        <v>6.1222269999999996</v>
      </c>
      <c r="Q99" s="25">
        <v>6.2776100000000001</v>
      </c>
      <c r="R99" s="25">
        <v>6.4405390000000002</v>
      </c>
      <c r="S99" s="25">
        <v>6.6078640000000002</v>
      </c>
      <c r="T99" s="25">
        <v>6.7850970000000004</v>
      </c>
      <c r="U99" s="25">
        <v>6.9551420000000004</v>
      </c>
      <c r="V99" s="25">
        <v>7.1498970000000002</v>
      </c>
      <c r="W99" s="25">
        <v>7.3407489999999997</v>
      </c>
      <c r="X99" s="25">
        <v>7.5377039999999997</v>
      </c>
      <c r="Y99" s="25">
        <v>7.7379939999999996</v>
      </c>
      <c r="Z99" s="25">
        <v>7.9342240000000004</v>
      </c>
      <c r="AA99" s="25">
        <v>8.1494420000000005</v>
      </c>
      <c r="AB99" s="25">
        <v>8.3779990000000009</v>
      </c>
      <c r="AC99" s="25">
        <v>8.5975610000000007</v>
      </c>
      <c r="AD99" s="25">
        <v>8.8418550000000007</v>
      </c>
      <c r="AE99" s="25">
        <v>9.1017019999999995</v>
      </c>
      <c r="AF99" s="25">
        <v>9.3854570000000006</v>
      </c>
      <c r="AG99" s="25">
        <v>9.6790889999999994</v>
      </c>
      <c r="AH99" s="25">
        <v>9.9918250000000004</v>
      </c>
      <c r="AI99" s="25">
        <v>10.329154000000001</v>
      </c>
      <c r="AJ99" s="25">
        <v>10.667631</v>
      </c>
      <c r="AK99" s="25">
        <v>11.028432</v>
      </c>
      <c r="AL99" s="26">
        <v>2.9412000000000001E-2</v>
      </c>
    </row>
    <row r="100" spans="1:38" s="21" customFormat="1" ht="15" hidden="1" customHeight="1" x14ac:dyDescent="0.25">
      <c r="A100" s="23" t="s">
        <v>103</v>
      </c>
      <c r="B100" s="24" t="s">
        <v>18</v>
      </c>
      <c r="C100" s="25">
        <v>3.244068</v>
      </c>
      <c r="D100" s="25">
        <v>3.261285</v>
      </c>
      <c r="E100" s="25">
        <v>3.3441999999999998</v>
      </c>
      <c r="F100" s="25">
        <v>3.4801419999999998</v>
      </c>
      <c r="G100" s="25">
        <v>3.6100099999999999</v>
      </c>
      <c r="H100" s="25">
        <v>3.720164</v>
      </c>
      <c r="I100" s="25">
        <v>3.8168419999999998</v>
      </c>
      <c r="J100" s="25">
        <v>3.91066</v>
      </c>
      <c r="K100" s="25">
        <v>4.0096670000000003</v>
      </c>
      <c r="L100" s="25">
        <v>4.1208619999999998</v>
      </c>
      <c r="M100" s="25">
        <v>4.2249499999999998</v>
      </c>
      <c r="N100" s="25">
        <v>4.3108719999999998</v>
      </c>
      <c r="O100" s="25">
        <v>4.3932380000000002</v>
      </c>
      <c r="P100" s="25">
        <v>4.4726759999999999</v>
      </c>
      <c r="Q100" s="25">
        <v>4.5720999999999998</v>
      </c>
      <c r="R100" s="25">
        <v>4.6682790000000001</v>
      </c>
      <c r="S100" s="25">
        <v>4.7607140000000001</v>
      </c>
      <c r="T100" s="25">
        <v>4.862158</v>
      </c>
      <c r="U100" s="25">
        <v>4.9622510000000002</v>
      </c>
      <c r="V100" s="25">
        <v>5.0764230000000001</v>
      </c>
      <c r="W100" s="25">
        <v>5.1895980000000002</v>
      </c>
      <c r="X100" s="25">
        <v>5.3304349999999996</v>
      </c>
      <c r="Y100" s="25">
        <v>5.4608100000000004</v>
      </c>
      <c r="Z100" s="25">
        <v>5.6059089999999996</v>
      </c>
      <c r="AA100" s="25">
        <v>5.7461159999999998</v>
      </c>
      <c r="AB100" s="25">
        <v>5.9026719999999999</v>
      </c>
      <c r="AC100" s="25">
        <v>6.073264</v>
      </c>
      <c r="AD100" s="25">
        <v>6.2424600000000003</v>
      </c>
      <c r="AE100" s="25">
        <v>6.4073310000000001</v>
      </c>
      <c r="AF100" s="25">
        <v>6.5878209999999999</v>
      </c>
      <c r="AG100" s="25">
        <v>6.7672610000000004</v>
      </c>
      <c r="AH100" s="25">
        <v>6.9583849999999998</v>
      </c>
      <c r="AI100" s="25">
        <v>7.1578970000000002</v>
      </c>
      <c r="AJ100" s="25">
        <v>7.362311</v>
      </c>
      <c r="AK100" s="25">
        <v>7.5803529999999997</v>
      </c>
      <c r="AL100" s="26">
        <v>2.5888000000000001E-2</v>
      </c>
    </row>
    <row r="101" spans="1:38" s="21" customFormat="1" ht="15" hidden="1" customHeight="1" x14ac:dyDescent="0.25">
      <c r="A101" s="23" t="s">
        <v>104</v>
      </c>
      <c r="B101" s="24" t="s">
        <v>43</v>
      </c>
      <c r="C101" s="26" t="s">
        <v>163</v>
      </c>
      <c r="D101" s="26" t="s">
        <v>163</v>
      </c>
      <c r="E101" s="26" t="s">
        <v>163</v>
      </c>
      <c r="F101" s="26" t="s">
        <v>163</v>
      </c>
      <c r="G101" s="26" t="s">
        <v>163</v>
      </c>
      <c r="H101" s="26" t="s">
        <v>163</v>
      </c>
      <c r="I101" s="26" t="s">
        <v>163</v>
      </c>
      <c r="J101" s="26" t="s">
        <v>163</v>
      </c>
      <c r="K101" s="26" t="s">
        <v>163</v>
      </c>
      <c r="L101" s="26" t="s">
        <v>163</v>
      </c>
      <c r="M101" s="26" t="s">
        <v>163</v>
      </c>
      <c r="N101" s="26" t="s">
        <v>163</v>
      </c>
      <c r="O101" s="26" t="s">
        <v>163</v>
      </c>
      <c r="P101" s="26" t="s">
        <v>163</v>
      </c>
      <c r="Q101" s="26" t="s">
        <v>163</v>
      </c>
      <c r="R101" s="26" t="s">
        <v>163</v>
      </c>
      <c r="S101" s="26" t="s">
        <v>163</v>
      </c>
      <c r="T101" s="26" t="s">
        <v>163</v>
      </c>
      <c r="U101" s="26" t="s">
        <v>163</v>
      </c>
      <c r="V101" s="26" t="s">
        <v>163</v>
      </c>
      <c r="W101" s="26" t="s">
        <v>163</v>
      </c>
      <c r="X101" s="26" t="s">
        <v>163</v>
      </c>
      <c r="Y101" s="26" t="s">
        <v>163</v>
      </c>
      <c r="Z101" s="26" t="s">
        <v>163</v>
      </c>
      <c r="AA101" s="26" t="s">
        <v>163</v>
      </c>
      <c r="AB101" s="26" t="s">
        <v>163</v>
      </c>
      <c r="AC101" s="26" t="s">
        <v>163</v>
      </c>
      <c r="AD101" s="26" t="s">
        <v>163</v>
      </c>
      <c r="AE101" s="26" t="s">
        <v>163</v>
      </c>
      <c r="AF101" s="26" t="s">
        <v>163</v>
      </c>
      <c r="AG101" s="26" t="s">
        <v>163</v>
      </c>
      <c r="AH101" s="26" t="s">
        <v>163</v>
      </c>
      <c r="AI101" s="26" t="s">
        <v>163</v>
      </c>
      <c r="AJ101" s="26" t="s">
        <v>163</v>
      </c>
      <c r="AK101" s="26" t="s">
        <v>163</v>
      </c>
      <c r="AL101" s="26" t="s">
        <v>163</v>
      </c>
    </row>
    <row r="102" spans="1:38" s="21" customFormat="1" ht="15" hidden="1" customHeight="1" x14ac:dyDescent="0.25">
      <c r="A102" s="23" t="s">
        <v>105</v>
      </c>
      <c r="B102" s="24" t="s">
        <v>14</v>
      </c>
      <c r="C102" s="25">
        <v>19.856387999999999</v>
      </c>
      <c r="D102" s="25">
        <v>21.383452999999999</v>
      </c>
      <c r="E102" s="25">
        <v>21.938824</v>
      </c>
      <c r="F102" s="25">
        <v>22.136761</v>
      </c>
      <c r="G102" s="25">
        <v>23.100753999999998</v>
      </c>
      <c r="H102" s="25">
        <v>23.602851999999999</v>
      </c>
      <c r="I102" s="25">
        <v>24.235529</v>
      </c>
      <c r="J102" s="25">
        <v>24.790593999999999</v>
      </c>
      <c r="K102" s="25">
        <v>25.434694</v>
      </c>
      <c r="L102" s="25">
        <v>26.362013000000001</v>
      </c>
      <c r="M102" s="25">
        <v>27.018034</v>
      </c>
      <c r="N102" s="25">
        <v>27.640381000000001</v>
      </c>
      <c r="O102" s="25">
        <v>28.249027000000002</v>
      </c>
      <c r="P102" s="25">
        <v>28.869554999999998</v>
      </c>
      <c r="Q102" s="25">
        <v>29.523486999999999</v>
      </c>
      <c r="R102" s="25">
        <v>30.24736</v>
      </c>
      <c r="S102" s="25">
        <v>30.874832000000001</v>
      </c>
      <c r="T102" s="25">
        <v>31.485855000000001</v>
      </c>
      <c r="U102" s="25">
        <v>32.130989</v>
      </c>
      <c r="V102" s="25">
        <v>32.789741999999997</v>
      </c>
      <c r="W102" s="25">
        <v>33.528171999999998</v>
      </c>
      <c r="X102" s="25">
        <v>34.249454</v>
      </c>
      <c r="Y102" s="25">
        <v>35.026676000000002</v>
      </c>
      <c r="Z102" s="25">
        <v>35.819941999999998</v>
      </c>
      <c r="AA102" s="25">
        <v>36.584671</v>
      </c>
      <c r="AB102" s="25">
        <v>37.374881999999999</v>
      </c>
      <c r="AC102" s="25">
        <v>38.184314999999998</v>
      </c>
      <c r="AD102" s="25">
        <v>39.004162000000001</v>
      </c>
      <c r="AE102" s="25">
        <v>39.895336</v>
      </c>
      <c r="AF102" s="25">
        <v>40.808098000000001</v>
      </c>
      <c r="AG102" s="25">
        <v>41.683418000000003</v>
      </c>
      <c r="AH102" s="25">
        <v>42.633361999999998</v>
      </c>
      <c r="AI102" s="25">
        <v>43.784916000000003</v>
      </c>
      <c r="AJ102" s="25">
        <v>44.892924999999998</v>
      </c>
      <c r="AK102" s="25">
        <v>45.862717000000004</v>
      </c>
      <c r="AL102" s="26">
        <v>2.3392E-2</v>
      </c>
    </row>
    <row r="103" spans="1:38" s="21" customFormat="1" ht="15" hidden="1" customHeight="1" x14ac:dyDescent="0.25"/>
    <row r="104" spans="1:38" s="21" customFormat="1" ht="15" hidden="1" customHeight="1" x14ac:dyDescent="0.25"/>
    <row r="105" spans="1:38" s="21" customFormat="1" ht="15" hidden="1" customHeight="1" x14ac:dyDescent="0.25">
      <c r="B105" s="22" t="s">
        <v>19</v>
      </c>
    </row>
    <row r="106" spans="1:38" s="21" customFormat="1" ht="15" hidden="1" customHeight="1" x14ac:dyDescent="0.25">
      <c r="A106" s="23" t="s">
        <v>106</v>
      </c>
      <c r="B106" s="24" t="s">
        <v>12</v>
      </c>
      <c r="C106" s="25">
        <v>17.435032</v>
      </c>
      <c r="D106" s="25">
        <v>18.474964</v>
      </c>
      <c r="E106" s="25">
        <v>17.948162</v>
      </c>
      <c r="F106" s="25">
        <v>18.498114000000001</v>
      </c>
      <c r="G106" s="25">
        <v>19.864547999999999</v>
      </c>
      <c r="H106" s="25">
        <v>20.691095000000001</v>
      </c>
      <c r="I106" s="25">
        <v>21.501729999999998</v>
      </c>
      <c r="J106" s="25">
        <v>22.297015999999999</v>
      </c>
      <c r="K106" s="25">
        <v>23.633194</v>
      </c>
      <c r="L106" s="25">
        <v>24.265637999999999</v>
      </c>
      <c r="M106" s="25">
        <v>24.888335999999999</v>
      </c>
      <c r="N106" s="25">
        <v>25.490755</v>
      </c>
      <c r="O106" s="25">
        <v>26.144793</v>
      </c>
      <c r="P106" s="25">
        <v>27.101455999999999</v>
      </c>
      <c r="Q106" s="25">
        <v>27.802637000000001</v>
      </c>
      <c r="R106" s="25">
        <v>28.670828</v>
      </c>
      <c r="S106" s="25">
        <v>29.652494000000001</v>
      </c>
      <c r="T106" s="25">
        <v>30.628349</v>
      </c>
      <c r="U106" s="25">
        <v>31.560245999999999</v>
      </c>
      <c r="V106" s="25">
        <v>32.595219</v>
      </c>
      <c r="W106" s="25">
        <v>33.693600000000004</v>
      </c>
      <c r="X106" s="25">
        <v>34.603214000000001</v>
      </c>
      <c r="Y106" s="25">
        <v>35.943644999999997</v>
      </c>
      <c r="Z106" s="25">
        <v>37.005405000000003</v>
      </c>
      <c r="AA106" s="25">
        <v>38.052363999999997</v>
      </c>
      <c r="AB106" s="25">
        <v>39.243343000000003</v>
      </c>
      <c r="AC106" s="25">
        <v>40.412799999999997</v>
      </c>
      <c r="AD106" s="25">
        <v>41.708832000000001</v>
      </c>
      <c r="AE106" s="25">
        <v>42.966994999999997</v>
      </c>
      <c r="AF106" s="25">
        <v>44.393261000000003</v>
      </c>
      <c r="AG106" s="25">
        <v>45.725960000000001</v>
      </c>
      <c r="AH106" s="25">
        <v>47.169635999999997</v>
      </c>
      <c r="AI106" s="25">
        <v>48.779578999999998</v>
      </c>
      <c r="AJ106" s="25">
        <v>50.410583000000003</v>
      </c>
      <c r="AK106" s="25">
        <v>51.954692999999999</v>
      </c>
      <c r="AL106" s="26">
        <v>3.1828000000000002E-2</v>
      </c>
    </row>
    <row r="107" spans="1:38" s="21" customFormat="1" ht="15" hidden="1" customHeight="1" x14ac:dyDescent="0.25">
      <c r="A107" s="23" t="s">
        <v>107</v>
      </c>
      <c r="B107" s="24" t="s">
        <v>47</v>
      </c>
      <c r="C107" s="25">
        <v>20.452584999999999</v>
      </c>
      <c r="D107" s="25">
        <v>22.286798000000001</v>
      </c>
      <c r="E107" s="25">
        <v>29.754711</v>
      </c>
      <c r="F107" s="25">
        <v>30.055136000000001</v>
      </c>
      <c r="G107" s="25">
        <v>33.950206999999999</v>
      </c>
      <c r="H107" s="25">
        <v>36.169677999999998</v>
      </c>
      <c r="I107" s="25">
        <v>35.618385000000004</v>
      </c>
      <c r="J107" s="25">
        <v>33.956257000000001</v>
      </c>
      <c r="K107" s="25">
        <v>33.440959999999997</v>
      </c>
      <c r="L107" s="25">
        <v>31.474222000000001</v>
      </c>
      <c r="M107" s="25">
        <v>31.479154999999999</v>
      </c>
      <c r="N107" s="25">
        <v>31.136590999999999</v>
      </c>
      <c r="O107" s="25">
        <v>31.524847000000001</v>
      </c>
      <c r="P107" s="25">
        <v>32.253368000000002</v>
      </c>
      <c r="Q107" s="25">
        <v>32.640315999999999</v>
      </c>
      <c r="R107" s="25">
        <v>34.448977999999997</v>
      </c>
      <c r="S107" s="25">
        <v>35.354464999999998</v>
      </c>
      <c r="T107" s="25">
        <v>35.678145999999998</v>
      </c>
      <c r="U107" s="25">
        <v>36.214618999999999</v>
      </c>
      <c r="V107" s="25">
        <v>36.641575000000003</v>
      </c>
      <c r="W107" s="25">
        <v>37.415844</v>
      </c>
      <c r="X107" s="25">
        <v>38.914169000000001</v>
      </c>
      <c r="Y107" s="25">
        <v>40.058880000000002</v>
      </c>
      <c r="Z107" s="25">
        <v>41.608806999999999</v>
      </c>
      <c r="AA107" s="25">
        <v>43.508465000000001</v>
      </c>
      <c r="AB107" s="25">
        <v>45.528179000000002</v>
      </c>
      <c r="AC107" s="25">
        <v>47.657103999999997</v>
      </c>
      <c r="AD107" s="25">
        <v>49.805889000000001</v>
      </c>
      <c r="AE107" s="25">
        <v>52.622687999999997</v>
      </c>
      <c r="AF107" s="25">
        <v>54.023384</v>
      </c>
      <c r="AG107" s="25">
        <v>55.240360000000003</v>
      </c>
      <c r="AH107" s="25">
        <v>57.795535999999998</v>
      </c>
      <c r="AI107" s="25">
        <v>62.693905000000001</v>
      </c>
      <c r="AJ107" s="25">
        <v>68.388535000000005</v>
      </c>
      <c r="AK107" s="25">
        <v>71.409492</v>
      </c>
      <c r="AL107" s="26">
        <v>3.5915999999999997E-2</v>
      </c>
    </row>
    <row r="108" spans="1:38" s="21" customFormat="1" ht="15" hidden="1" customHeight="1" x14ac:dyDescent="0.25">
      <c r="A108" s="23" t="s">
        <v>108</v>
      </c>
      <c r="B108" s="24" t="s">
        <v>49</v>
      </c>
      <c r="C108" s="25">
        <v>18.793102000000001</v>
      </c>
      <c r="D108" s="25">
        <v>20.800454999999999</v>
      </c>
      <c r="E108" s="25">
        <v>20.956721999999999</v>
      </c>
      <c r="F108" s="25">
        <v>22.001801</v>
      </c>
      <c r="G108" s="25">
        <v>25.704908</v>
      </c>
      <c r="H108" s="25">
        <v>27.916779999999999</v>
      </c>
      <c r="I108" s="25">
        <v>29.296676999999999</v>
      </c>
      <c r="J108" s="25">
        <v>30.566793000000001</v>
      </c>
      <c r="K108" s="25">
        <v>31.977440000000001</v>
      </c>
      <c r="L108" s="25">
        <v>32.680824000000001</v>
      </c>
      <c r="M108" s="25">
        <v>33.422255999999997</v>
      </c>
      <c r="N108" s="25">
        <v>34.388832000000001</v>
      </c>
      <c r="O108" s="25">
        <v>35.431190000000001</v>
      </c>
      <c r="P108" s="25">
        <v>36.569595</v>
      </c>
      <c r="Q108" s="25">
        <v>37.501862000000003</v>
      </c>
      <c r="R108" s="25">
        <v>38.812041999999998</v>
      </c>
      <c r="S108" s="25">
        <v>39.828747</v>
      </c>
      <c r="T108" s="25">
        <v>40.922770999999997</v>
      </c>
      <c r="U108" s="25">
        <v>42.205855999999997</v>
      </c>
      <c r="V108" s="25">
        <v>43.332023999999997</v>
      </c>
      <c r="W108" s="25">
        <v>44.422356000000001</v>
      </c>
      <c r="X108" s="25">
        <v>46.125988</v>
      </c>
      <c r="Y108" s="25">
        <v>47.367531</v>
      </c>
      <c r="Z108" s="25">
        <v>48.741444000000001</v>
      </c>
      <c r="AA108" s="25">
        <v>50.219867999999998</v>
      </c>
      <c r="AB108" s="25">
        <v>51.676315000000002</v>
      </c>
      <c r="AC108" s="25">
        <v>53.130530999999998</v>
      </c>
      <c r="AD108" s="25">
        <v>54.544102000000002</v>
      </c>
      <c r="AE108" s="25">
        <v>56.011538999999999</v>
      </c>
      <c r="AF108" s="25">
        <v>57.542633000000002</v>
      </c>
      <c r="AG108" s="25">
        <v>58.776085000000002</v>
      </c>
      <c r="AH108" s="25">
        <v>60.566814000000001</v>
      </c>
      <c r="AI108" s="25">
        <v>62.467503000000001</v>
      </c>
      <c r="AJ108" s="25">
        <v>64.184471000000002</v>
      </c>
      <c r="AK108" s="25">
        <v>66.018187999999995</v>
      </c>
      <c r="AL108" s="26">
        <v>3.5617999999999997E-2</v>
      </c>
    </row>
    <row r="109" spans="1:38" s="21" customFormat="1" ht="15" hidden="1" customHeight="1" x14ac:dyDescent="0.25">
      <c r="A109" s="23" t="s">
        <v>109</v>
      </c>
      <c r="B109" s="24" t="s">
        <v>51</v>
      </c>
      <c r="C109" s="25">
        <v>9.8084410000000002</v>
      </c>
      <c r="D109" s="25">
        <v>11.947901999999999</v>
      </c>
      <c r="E109" s="25">
        <v>12.530483</v>
      </c>
      <c r="F109" s="25">
        <v>13.678243</v>
      </c>
      <c r="G109" s="25">
        <v>17.546206000000002</v>
      </c>
      <c r="H109" s="25">
        <v>19.490535999999999</v>
      </c>
      <c r="I109" s="25">
        <v>20.513179999999998</v>
      </c>
      <c r="J109" s="25">
        <v>21.417524</v>
      </c>
      <c r="K109" s="25">
        <v>22.311513999999999</v>
      </c>
      <c r="L109" s="25">
        <v>22.994479999999999</v>
      </c>
      <c r="M109" s="25">
        <v>23.615627</v>
      </c>
      <c r="N109" s="25">
        <v>24.483553000000001</v>
      </c>
      <c r="O109" s="25">
        <v>25.376106</v>
      </c>
      <c r="P109" s="25">
        <v>26.510223</v>
      </c>
      <c r="Q109" s="25">
        <v>27.400686</v>
      </c>
      <c r="R109" s="25">
        <v>28.580666999999998</v>
      </c>
      <c r="S109" s="25">
        <v>29.538661999999999</v>
      </c>
      <c r="T109" s="25">
        <v>30.659116999999998</v>
      </c>
      <c r="U109" s="25">
        <v>31.762089</v>
      </c>
      <c r="V109" s="25">
        <v>32.719203999999998</v>
      </c>
      <c r="W109" s="25">
        <v>33.726520999999998</v>
      </c>
      <c r="X109" s="25">
        <v>35.371879999999997</v>
      </c>
      <c r="Y109" s="25">
        <v>36.498936</v>
      </c>
      <c r="Z109" s="25">
        <v>37.722484999999999</v>
      </c>
      <c r="AA109" s="25">
        <v>38.978805999999999</v>
      </c>
      <c r="AB109" s="25">
        <v>40.336475</v>
      </c>
      <c r="AC109" s="25">
        <v>41.436892999999998</v>
      </c>
      <c r="AD109" s="25">
        <v>42.670250000000003</v>
      </c>
      <c r="AE109" s="25">
        <v>43.900986000000003</v>
      </c>
      <c r="AF109" s="25">
        <v>45.154170999999998</v>
      </c>
      <c r="AG109" s="25">
        <v>46.21331</v>
      </c>
      <c r="AH109" s="25">
        <v>47.717182000000001</v>
      </c>
      <c r="AI109" s="25">
        <v>49.449630999999997</v>
      </c>
      <c r="AJ109" s="25">
        <v>50.930728999999999</v>
      </c>
      <c r="AK109" s="25">
        <v>52.459682000000001</v>
      </c>
      <c r="AL109" s="26">
        <v>4.5852999999999998E-2</v>
      </c>
    </row>
    <row r="110" spans="1:38" s="21" customFormat="1" ht="15" hidden="1" customHeight="1" x14ac:dyDescent="0.25">
      <c r="A110" s="23" t="s">
        <v>110</v>
      </c>
      <c r="B110" s="24" t="s">
        <v>53</v>
      </c>
      <c r="C110" s="25">
        <v>16.926736999999999</v>
      </c>
      <c r="D110" s="25">
        <v>19.293282999999999</v>
      </c>
      <c r="E110" s="25">
        <v>20.398465999999999</v>
      </c>
      <c r="F110" s="25">
        <v>21.135897</v>
      </c>
      <c r="G110" s="25">
        <v>24.632764999999999</v>
      </c>
      <c r="H110" s="25">
        <v>26.508137000000001</v>
      </c>
      <c r="I110" s="25">
        <v>27.588868999999999</v>
      </c>
      <c r="J110" s="25">
        <v>28.717044999999999</v>
      </c>
      <c r="K110" s="25">
        <v>30.189125000000001</v>
      </c>
      <c r="L110" s="25">
        <v>31.254307000000001</v>
      </c>
      <c r="M110" s="25">
        <v>32.095905000000002</v>
      </c>
      <c r="N110" s="25">
        <v>33.192867</v>
      </c>
      <c r="O110" s="25">
        <v>34.322257999999998</v>
      </c>
      <c r="P110" s="25">
        <v>35.549827999999998</v>
      </c>
      <c r="Q110" s="25">
        <v>36.616680000000002</v>
      </c>
      <c r="R110" s="25">
        <v>37.925944999999999</v>
      </c>
      <c r="S110" s="25">
        <v>38.922348</v>
      </c>
      <c r="T110" s="25">
        <v>40.200527000000001</v>
      </c>
      <c r="U110" s="25">
        <v>41.575091999999998</v>
      </c>
      <c r="V110" s="25">
        <v>42.746898999999999</v>
      </c>
      <c r="W110" s="25">
        <v>43.914265</v>
      </c>
      <c r="X110" s="25">
        <v>45.671436</v>
      </c>
      <c r="Y110" s="25">
        <v>46.953938000000001</v>
      </c>
      <c r="Z110" s="25">
        <v>48.350825999999998</v>
      </c>
      <c r="AA110" s="25">
        <v>49.765605999999998</v>
      </c>
      <c r="AB110" s="25">
        <v>51.253677000000003</v>
      </c>
      <c r="AC110" s="25">
        <v>52.469718999999998</v>
      </c>
      <c r="AD110" s="25">
        <v>53.786892000000002</v>
      </c>
      <c r="AE110" s="25">
        <v>55.071182</v>
      </c>
      <c r="AF110" s="25">
        <v>56.537368999999998</v>
      </c>
      <c r="AG110" s="25">
        <v>57.753391000000001</v>
      </c>
      <c r="AH110" s="25">
        <v>59.373756</v>
      </c>
      <c r="AI110" s="25">
        <v>61.013103000000001</v>
      </c>
      <c r="AJ110" s="25">
        <v>62.203792999999997</v>
      </c>
      <c r="AK110" s="25">
        <v>63.892310999999999</v>
      </c>
      <c r="AL110" s="26">
        <v>3.6951999999999999E-2</v>
      </c>
    </row>
    <row r="111" spans="1:38" s="21" customFormat="1" ht="15" hidden="1" customHeight="1" x14ac:dyDescent="0.25">
      <c r="A111" s="23" t="s">
        <v>111</v>
      </c>
      <c r="B111" s="24" t="s">
        <v>16</v>
      </c>
      <c r="C111" s="25">
        <v>6.149019</v>
      </c>
      <c r="D111" s="25">
        <v>8.3608089999999997</v>
      </c>
      <c r="E111" s="25">
        <v>8.4536420000000003</v>
      </c>
      <c r="F111" s="25">
        <v>9.6441970000000001</v>
      </c>
      <c r="G111" s="25">
        <v>9.9871440000000007</v>
      </c>
      <c r="H111" s="25">
        <v>12.033353999999999</v>
      </c>
      <c r="I111" s="25">
        <v>14.263935</v>
      </c>
      <c r="J111" s="25">
        <v>15.08301</v>
      </c>
      <c r="K111" s="25">
        <v>15.413912</v>
      </c>
      <c r="L111" s="25">
        <v>15.807104000000001</v>
      </c>
      <c r="M111" s="25">
        <v>16.676577000000002</v>
      </c>
      <c r="N111" s="25">
        <v>17.243300999999999</v>
      </c>
      <c r="O111" s="25">
        <v>17.833822000000001</v>
      </c>
      <c r="P111" s="25">
        <v>18.570684</v>
      </c>
      <c r="Q111" s="25">
        <v>19.195906000000001</v>
      </c>
      <c r="R111" s="25">
        <v>19.977523999999999</v>
      </c>
      <c r="S111" s="25">
        <v>20.643243999999999</v>
      </c>
      <c r="T111" s="25">
        <v>21.369748999999999</v>
      </c>
      <c r="U111" s="25">
        <v>22.10894</v>
      </c>
      <c r="V111" s="25">
        <v>22.830366000000001</v>
      </c>
      <c r="W111" s="25">
        <v>23.475394999999999</v>
      </c>
      <c r="X111" s="25">
        <v>24.591511000000001</v>
      </c>
      <c r="Y111" s="25">
        <v>25.343278999999999</v>
      </c>
      <c r="Z111" s="25">
        <v>26.177595</v>
      </c>
      <c r="AA111" s="25">
        <v>27.025283999999999</v>
      </c>
      <c r="AB111" s="25">
        <v>27.961887000000001</v>
      </c>
      <c r="AC111" s="25">
        <v>28.72541</v>
      </c>
      <c r="AD111" s="25">
        <v>29.527391000000001</v>
      </c>
      <c r="AE111" s="25">
        <v>30.274708</v>
      </c>
      <c r="AF111" s="25">
        <v>31.092445000000001</v>
      </c>
      <c r="AG111" s="25">
        <v>31.702559999999998</v>
      </c>
      <c r="AH111" s="25">
        <v>32.672500999999997</v>
      </c>
      <c r="AI111" s="25">
        <v>33.755485999999998</v>
      </c>
      <c r="AJ111" s="25">
        <v>34.654910999999998</v>
      </c>
      <c r="AK111" s="25">
        <v>35.784484999999997</v>
      </c>
      <c r="AL111" s="26">
        <v>4.5044000000000001E-2</v>
      </c>
    </row>
    <row r="112" spans="1:38" s="21" customFormat="1" ht="15" hidden="1" customHeight="1" x14ac:dyDescent="0.25">
      <c r="A112" s="23" t="s">
        <v>112</v>
      </c>
      <c r="B112" s="24" t="s">
        <v>4</v>
      </c>
      <c r="C112" s="25">
        <v>14.032143</v>
      </c>
      <c r="D112" s="25">
        <v>14.452373</v>
      </c>
      <c r="E112" s="25">
        <v>14.465629</v>
      </c>
      <c r="F112" s="25">
        <v>14.747876</v>
      </c>
      <c r="G112" s="25">
        <v>15.159941</v>
      </c>
      <c r="H112" s="25">
        <v>14.844626</v>
      </c>
      <c r="I112" s="25">
        <v>14.997445000000001</v>
      </c>
      <c r="J112" s="25">
        <v>15.321368</v>
      </c>
      <c r="K112" s="25">
        <v>16.432290999999999</v>
      </c>
      <c r="L112" s="25">
        <v>16.717911000000001</v>
      </c>
      <c r="M112" s="25">
        <v>16.857735000000002</v>
      </c>
      <c r="N112" s="25">
        <v>17.050592000000002</v>
      </c>
      <c r="O112" s="25">
        <v>17.199707</v>
      </c>
      <c r="P112" s="25">
        <v>17.578780999999999</v>
      </c>
      <c r="Q112" s="25">
        <v>17.768581000000001</v>
      </c>
      <c r="R112" s="25">
        <v>17.998816000000001</v>
      </c>
      <c r="S112" s="25">
        <v>18.261303000000002</v>
      </c>
      <c r="T112" s="25">
        <v>18.542750999999999</v>
      </c>
      <c r="U112" s="25">
        <v>18.855592999999999</v>
      </c>
      <c r="V112" s="25">
        <v>19.175156000000001</v>
      </c>
      <c r="W112" s="25">
        <v>19.648392000000001</v>
      </c>
      <c r="X112" s="25">
        <v>20.054490999999999</v>
      </c>
      <c r="Y112" s="25">
        <v>20.516214000000002</v>
      </c>
      <c r="Z112" s="25">
        <v>20.991104</v>
      </c>
      <c r="AA112" s="25">
        <v>21.450801999999999</v>
      </c>
      <c r="AB112" s="25">
        <v>21.962343000000001</v>
      </c>
      <c r="AC112" s="25">
        <v>22.545915999999998</v>
      </c>
      <c r="AD112" s="25">
        <v>23.096488999999998</v>
      </c>
      <c r="AE112" s="25">
        <v>23.697222</v>
      </c>
      <c r="AF112" s="25">
        <v>24.345096999999999</v>
      </c>
      <c r="AG112" s="25">
        <v>25.013041999999999</v>
      </c>
      <c r="AH112" s="25">
        <v>25.712230999999999</v>
      </c>
      <c r="AI112" s="25">
        <v>26.508005000000001</v>
      </c>
      <c r="AJ112" s="25">
        <v>27.297079</v>
      </c>
      <c r="AK112" s="25">
        <v>28.167000000000002</v>
      </c>
      <c r="AL112" s="26">
        <v>2.0427000000000001E-2</v>
      </c>
    </row>
    <row r="113" spans="1:38" s="21" customFormat="1" ht="15" hidden="1" customHeight="1" x14ac:dyDescent="0.25">
      <c r="A113" s="23" t="s">
        <v>113</v>
      </c>
      <c r="B113" s="24" t="s">
        <v>14</v>
      </c>
      <c r="C113" s="25">
        <v>28.386109999999999</v>
      </c>
      <c r="D113" s="25">
        <v>31.148299999999999</v>
      </c>
      <c r="E113" s="25">
        <v>32.740378999999997</v>
      </c>
      <c r="F113" s="25">
        <v>34.490948000000003</v>
      </c>
      <c r="G113" s="25">
        <v>37.621788000000002</v>
      </c>
      <c r="H113" s="25">
        <v>39.551228000000002</v>
      </c>
      <c r="I113" s="25">
        <v>41.608035999999998</v>
      </c>
      <c r="J113" s="25">
        <v>43.751731999999997</v>
      </c>
      <c r="K113" s="25">
        <v>45.577067999999997</v>
      </c>
      <c r="L113" s="25">
        <v>47.598098999999998</v>
      </c>
      <c r="M113" s="25">
        <v>49.355041999999997</v>
      </c>
      <c r="N113" s="25">
        <v>50.790118999999997</v>
      </c>
      <c r="O113" s="25">
        <v>52.094920999999999</v>
      </c>
      <c r="P113" s="25">
        <v>53.390213000000003</v>
      </c>
      <c r="Q113" s="25">
        <v>54.71743</v>
      </c>
      <c r="R113" s="25">
        <v>56.099369000000003</v>
      </c>
      <c r="S113" s="25">
        <v>57.486663999999998</v>
      </c>
      <c r="T113" s="25">
        <v>58.727795</v>
      </c>
      <c r="U113" s="25">
        <v>59.803848000000002</v>
      </c>
      <c r="V113" s="25">
        <v>60.866531000000002</v>
      </c>
      <c r="W113" s="25">
        <v>62.037685000000003</v>
      </c>
      <c r="X113" s="25">
        <v>63.218102000000002</v>
      </c>
      <c r="Y113" s="25">
        <v>64.396941999999996</v>
      </c>
      <c r="Z113" s="25">
        <v>65.612060999999997</v>
      </c>
      <c r="AA113" s="25">
        <v>66.800560000000004</v>
      </c>
      <c r="AB113" s="25">
        <v>68.052422000000007</v>
      </c>
      <c r="AC113" s="25">
        <v>69.325462000000002</v>
      </c>
      <c r="AD113" s="25">
        <v>70.499161000000001</v>
      </c>
      <c r="AE113" s="25">
        <v>71.782150000000001</v>
      </c>
      <c r="AF113" s="25">
        <v>73.316597000000002</v>
      </c>
      <c r="AG113" s="25">
        <v>74.717399999999998</v>
      </c>
      <c r="AH113" s="25">
        <v>76.196678000000006</v>
      </c>
      <c r="AI113" s="25">
        <v>77.768799000000001</v>
      </c>
      <c r="AJ113" s="25">
        <v>79.322685000000007</v>
      </c>
      <c r="AK113" s="25">
        <v>80.796417000000005</v>
      </c>
      <c r="AL113" s="26">
        <v>2.9305000000000001E-2</v>
      </c>
    </row>
    <row r="114" spans="1:38" s="21" customFormat="1" ht="15" hidden="1" customHeight="1" x14ac:dyDescent="0.25"/>
    <row r="115" spans="1:38" s="21" customFormat="1" ht="15" customHeight="1" x14ac:dyDescent="0.25">
      <c r="B115" s="22" t="s">
        <v>57</v>
      </c>
    </row>
    <row r="116" spans="1:38" s="21" customFormat="1" ht="15" customHeight="1" x14ac:dyDescent="0.25">
      <c r="A116" s="23" t="s">
        <v>114</v>
      </c>
      <c r="B116" s="24" t="s">
        <v>13</v>
      </c>
      <c r="C116" s="25">
        <v>11.941280000000001</v>
      </c>
      <c r="D116" s="25">
        <v>14.116877000000001</v>
      </c>
      <c r="E116" s="25">
        <v>14.972064</v>
      </c>
      <c r="F116" s="25">
        <v>16.103867999999999</v>
      </c>
      <c r="G116" s="25">
        <v>19.906488</v>
      </c>
      <c r="H116" s="25">
        <v>21.886633</v>
      </c>
      <c r="I116" s="25">
        <v>22.936274000000001</v>
      </c>
      <c r="J116" s="25">
        <v>23.851006000000002</v>
      </c>
      <c r="K116" s="25">
        <v>24.649201999999999</v>
      </c>
      <c r="L116" s="25">
        <v>25.334185000000002</v>
      </c>
      <c r="M116" s="25">
        <v>25.889821999999999</v>
      </c>
      <c r="N116" s="25">
        <v>26.668469999999999</v>
      </c>
      <c r="O116" s="25">
        <v>27.482391</v>
      </c>
      <c r="P116" s="25">
        <v>28.487938</v>
      </c>
      <c r="Q116" s="25">
        <v>29.319538000000001</v>
      </c>
      <c r="R116" s="25">
        <v>30.330276000000001</v>
      </c>
      <c r="S116" s="25">
        <v>31.290792</v>
      </c>
      <c r="T116" s="25">
        <v>32.373119000000003</v>
      </c>
      <c r="U116" s="25">
        <v>33.490093000000002</v>
      </c>
      <c r="V116" s="25">
        <v>34.462336999999998</v>
      </c>
      <c r="W116" s="25">
        <v>35.458793999999997</v>
      </c>
      <c r="X116" s="25">
        <v>37.049411999999997</v>
      </c>
      <c r="Y116" s="25">
        <v>37.994514000000002</v>
      </c>
      <c r="Z116" s="25">
        <v>39.281798999999999</v>
      </c>
      <c r="AA116" s="25">
        <v>40.539558</v>
      </c>
      <c r="AB116" s="25">
        <v>41.855587</v>
      </c>
      <c r="AC116" s="25">
        <v>42.906418000000002</v>
      </c>
      <c r="AD116" s="25">
        <v>44.020663999999996</v>
      </c>
      <c r="AE116" s="25">
        <v>45.169617000000002</v>
      </c>
      <c r="AF116" s="25">
        <v>46.376797000000003</v>
      </c>
      <c r="AG116" s="25">
        <v>47.334938000000001</v>
      </c>
      <c r="AH116" s="25">
        <v>48.795017000000001</v>
      </c>
      <c r="AI116" s="25">
        <v>50.457301999999999</v>
      </c>
      <c r="AJ116" s="25">
        <v>51.763435000000001</v>
      </c>
      <c r="AK116" s="25">
        <v>53.271903999999999</v>
      </c>
      <c r="AL116" s="26">
        <v>4.1064000000000003E-2</v>
      </c>
    </row>
    <row r="117" spans="1:38" s="21" customFormat="1" ht="15" customHeight="1" x14ac:dyDescent="0.25">
      <c r="A117" s="23" t="s">
        <v>115</v>
      </c>
      <c r="B117" s="24" t="s">
        <v>16</v>
      </c>
      <c r="C117" s="25">
        <v>8.1673100000000005</v>
      </c>
      <c r="D117" s="25">
        <v>10.533640999999999</v>
      </c>
      <c r="E117" s="25">
        <v>10.445398000000001</v>
      </c>
      <c r="F117" s="25">
        <v>11.992969</v>
      </c>
      <c r="G117" s="25">
        <v>14.877025</v>
      </c>
      <c r="H117" s="25">
        <v>16.173207999999999</v>
      </c>
      <c r="I117" s="25">
        <v>16.734901000000001</v>
      </c>
      <c r="J117" s="25">
        <v>17.192774</v>
      </c>
      <c r="K117" s="25">
        <v>17.684775999999999</v>
      </c>
      <c r="L117" s="25">
        <v>18.209679000000001</v>
      </c>
      <c r="M117" s="25">
        <v>18.945705</v>
      </c>
      <c r="N117" s="25">
        <v>19.592435999999999</v>
      </c>
      <c r="O117" s="25">
        <v>20.103255999999998</v>
      </c>
      <c r="P117" s="25">
        <v>20.882915000000001</v>
      </c>
      <c r="Q117" s="25">
        <v>21.591456999999998</v>
      </c>
      <c r="R117" s="25">
        <v>22.511596999999998</v>
      </c>
      <c r="S117" s="25">
        <v>23.165455000000001</v>
      </c>
      <c r="T117" s="25">
        <v>23.908968000000002</v>
      </c>
      <c r="U117" s="25">
        <v>24.643024</v>
      </c>
      <c r="V117" s="25">
        <v>25.444132</v>
      </c>
      <c r="W117" s="25">
        <v>26.060596</v>
      </c>
      <c r="X117" s="25">
        <v>27.165512</v>
      </c>
      <c r="Y117" s="25">
        <v>27.940676</v>
      </c>
      <c r="Z117" s="25">
        <v>28.829751999999999</v>
      </c>
      <c r="AA117" s="25">
        <v>29.574234000000001</v>
      </c>
      <c r="AB117" s="25">
        <v>30.352350000000001</v>
      </c>
      <c r="AC117" s="25">
        <v>30.98958</v>
      </c>
      <c r="AD117" s="25">
        <v>31.542749000000001</v>
      </c>
      <c r="AE117" s="25">
        <v>31.997696000000001</v>
      </c>
      <c r="AF117" s="25">
        <v>32.472813000000002</v>
      </c>
      <c r="AG117" s="25">
        <v>33.105553</v>
      </c>
      <c r="AH117" s="25">
        <v>33.936183999999997</v>
      </c>
      <c r="AI117" s="25">
        <v>34.606662999999998</v>
      </c>
      <c r="AJ117" s="25">
        <v>36.286903000000002</v>
      </c>
      <c r="AK117" s="25">
        <v>37.638911999999998</v>
      </c>
      <c r="AL117" s="26">
        <v>3.9343999999999997E-2</v>
      </c>
    </row>
    <row r="118" spans="1:38" s="31" customFormat="1" ht="15" customHeight="1" x14ac:dyDescent="0.25">
      <c r="A118" s="27" t="s">
        <v>116</v>
      </c>
      <c r="B118" s="28" t="s">
        <v>209</v>
      </c>
      <c r="C118" s="29">
        <v>2.88273</v>
      </c>
      <c r="D118" s="29">
        <v>3.4661050000000002</v>
      </c>
      <c r="E118" s="29">
        <v>3.6518600000000001</v>
      </c>
      <c r="F118" s="29">
        <v>4.1022119999999997</v>
      </c>
      <c r="G118" s="29">
        <v>4.4627239999999997</v>
      </c>
      <c r="H118" s="29">
        <v>4.5066389999999998</v>
      </c>
      <c r="I118" s="29">
        <v>4.6594980000000001</v>
      </c>
      <c r="J118" s="29">
        <v>4.9095950000000004</v>
      </c>
      <c r="K118" s="29">
        <v>5.1487879999999997</v>
      </c>
      <c r="L118" s="29">
        <v>5.4206399999999997</v>
      </c>
      <c r="M118" s="29">
        <v>5.5886659999999999</v>
      </c>
      <c r="N118" s="29">
        <v>5.7708909999999998</v>
      </c>
      <c r="O118" s="29">
        <v>5.9033480000000003</v>
      </c>
      <c r="P118" s="29">
        <v>6.1114889999999997</v>
      </c>
      <c r="Q118" s="29">
        <v>6.2382220000000004</v>
      </c>
      <c r="R118" s="29">
        <v>6.3645360000000002</v>
      </c>
      <c r="S118" s="29">
        <v>6.5255939999999999</v>
      </c>
      <c r="T118" s="29">
        <v>6.6496589999999998</v>
      </c>
      <c r="U118" s="29">
        <v>6.8095889999999999</v>
      </c>
      <c r="V118" s="29">
        <v>6.9512890000000001</v>
      </c>
      <c r="W118" s="29">
        <v>7.2731579999999996</v>
      </c>
      <c r="X118" s="29">
        <v>7.4433239999999996</v>
      </c>
      <c r="Y118" s="29">
        <v>7.7185870000000003</v>
      </c>
      <c r="Z118" s="29">
        <v>7.9749679999999996</v>
      </c>
      <c r="AA118" s="29">
        <v>8.2060650000000006</v>
      </c>
      <c r="AB118" s="29">
        <v>8.4477150000000005</v>
      </c>
      <c r="AC118" s="29">
        <v>8.7467959999999998</v>
      </c>
      <c r="AD118" s="29">
        <v>9.0289249999999992</v>
      </c>
      <c r="AE118" s="29">
        <v>9.3471989999999998</v>
      </c>
      <c r="AF118" s="29">
        <v>9.6437530000000002</v>
      </c>
      <c r="AG118" s="29">
        <v>9.967746</v>
      </c>
      <c r="AH118" s="29">
        <v>10.314771</v>
      </c>
      <c r="AI118" s="29">
        <v>10.760636</v>
      </c>
      <c r="AJ118" s="29">
        <v>11.160399</v>
      </c>
      <c r="AK118" s="29">
        <v>11.643006</v>
      </c>
      <c r="AL118" s="30">
        <v>3.7400000000000003E-2</v>
      </c>
    </row>
    <row r="119" spans="1:38" s="31" customFormat="1" ht="15" customHeight="1" x14ac:dyDescent="0.25">
      <c r="A119" s="27" t="s">
        <v>117</v>
      </c>
      <c r="B119" s="28" t="s">
        <v>210</v>
      </c>
      <c r="C119" s="29">
        <v>2.1603129999999999</v>
      </c>
      <c r="D119" s="29">
        <v>2.145607</v>
      </c>
      <c r="E119" s="29">
        <v>2.2093379999999998</v>
      </c>
      <c r="F119" s="29">
        <v>2.3080050000000001</v>
      </c>
      <c r="G119" s="29">
        <v>2.3995489999999999</v>
      </c>
      <c r="H119" s="29">
        <v>2.464915</v>
      </c>
      <c r="I119" s="29">
        <v>2.5127679999999999</v>
      </c>
      <c r="J119" s="29">
        <v>2.5845180000000001</v>
      </c>
      <c r="K119" s="29">
        <v>2.676107</v>
      </c>
      <c r="L119" s="29">
        <v>2.7577479999999999</v>
      </c>
      <c r="M119" s="29">
        <v>2.828668</v>
      </c>
      <c r="N119" s="29">
        <v>2.8983340000000002</v>
      </c>
      <c r="O119" s="29">
        <v>2.9624809999999999</v>
      </c>
      <c r="P119" s="29">
        <v>3.035021</v>
      </c>
      <c r="Q119" s="29">
        <v>3.1126670000000001</v>
      </c>
      <c r="R119" s="29">
        <v>3.1852109999999998</v>
      </c>
      <c r="S119" s="29">
        <v>3.2602199999999999</v>
      </c>
      <c r="T119" s="29">
        <v>3.348754</v>
      </c>
      <c r="U119" s="29">
        <v>3.4370229999999999</v>
      </c>
      <c r="V119" s="29">
        <v>3.5375350000000001</v>
      </c>
      <c r="W119" s="29">
        <v>3.6356839999999999</v>
      </c>
      <c r="X119" s="29">
        <v>3.7433489999999998</v>
      </c>
      <c r="Y119" s="29">
        <v>3.8473999999999999</v>
      </c>
      <c r="Z119" s="29">
        <v>3.9627150000000002</v>
      </c>
      <c r="AA119" s="29">
        <v>4.0647380000000002</v>
      </c>
      <c r="AB119" s="29">
        <v>4.1753090000000004</v>
      </c>
      <c r="AC119" s="29">
        <v>4.2865929999999999</v>
      </c>
      <c r="AD119" s="29">
        <v>4.3978419999999998</v>
      </c>
      <c r="AE119" s="29">
        <v>4.5150230000000002</v>
      </c>
      <c r="AF119" s="29">
        <v>4.6320370000000004</v>
      </c>
      <c r="AG119" s="29">
        <v>4.7558680000000004</v>
      </c>
      <c r="AH119" s="29">
        <v>4.8799520000000003</v>
      </c>
      <c r="AI119" s="29">
        <v>5.00908</v>
      </c>
      <c r="AJ119" s="29">
        <v>5.1532349999999996</v>
      </c>
      <c r="AK119" s="29">
        <v>5.2937419999999999</v>
      </c>
      <c r="AL119" s="30">
        <v>2.7744999999999999E-2</v>
      </c>
    </row>
    <row r="120" spans="1:38" s="21" customFormat="1" ht="15" customHeight="1" x14ac:dyDescent="0.25">
      <c r="A120" s="23" t="s">
        <v>118</v>
      </c>
      <c r="B120" s="24" t="s">
        <v>63</v>
      </c>
      <c r="C120" s="25">
        <v>0.63483400000000001</v>
      </c>
      <c r="D120" s="25">
        <v>0.64700000000000002</v>
      </c>
      <c r="E120" s="25">
        <v>0.66344700000000001</v>
      </c>
      <c r="F120" s="25">
        <v>0.67998499999999995</v>
      </c>
      <c r="G120" s="25">
        <v>0.69991499999999995</v>
      </c>
      <c r="H120" s="25">
        <v>0.71831599999999995</v>
      </c>
      <c r="I120" s="25">
        <v>0.73676900000000001</v>
      </c>
      <c r="J120" s="25">
        <v>0.75726899999999997</v>
      </c>
      <c r="K120" s="25">
        <v>0.77683400000000002</v>
      </c>
      <c r="L120" s="25">
        <v>0.79780300000000004</v>
      </c>
      <c r="M120" s="25">
        <v>0.81733299999999998</v>
      </c>
      <c r="N120" s="25">
        <v>0.83826500000000004</v>
      </c>
      <c r="O120" s="25">
        <v>0.85764399999999996</v>
      </c>
      <c r="P120" s="25">
        <v>0.87726400000000004</v>
      </c>
      <c r="Q120" s="25">
        <v>0.89879699999999996</v>
      </c>
      <c r="R120" s="25">
        <v>0.91980200000000001</v>
      </c>
      <c r="S120" s="25">
        <v>0.94283399999999995</v>
      </c>
      <c r="T120" s="25">
        <v>0.966669</v>
      </c>
      <c r="U120" s="25">
        <v>0.98981699999999995</v>
      </c>
      <c r="V120" s="25">
        <v>1.015239</v>
      </c>
      <c r="W120" s="25">
        <v>1.041569</v>
      </c>
      <c r="X120" s="25">
        <v>1.0670170000000001</v>
      </c>
      <c r="Y120" s="25">
        <v>1.0945990000000001</v>
      </c>
      <c r="Z120" s="25">
        <v>1.1230370000000001</v>
      </c>
      <c r="AA120" s="25">
        <v>1.1524099999999999</v>
      </c>
      <c r="AB120" s="25">
        <v>1.1828369999999999</v>
      </c>
      <c r="AC120" s="25">
        <v>1.2125379999999999</v>
      </c>
      <c r="AD120" s="25">
        <v>1.245228</v>
      </c>
      <c r="AE120" s="25">
        <v>1.2790950000000001</v>
      </c>
      <c r="AF120" s="25">
        <v>1.314238</v>
      </c>
      <c r="AG120" s="25">
        <v>1.350371</v>
      </c>
      <c r="AH120" s="25">
        <v>1.3878630000000001</v>
      </c>
      <c r="AI120" s="25">
        <v>1.4269160000000001</v>
      </c>
      <c r="AJ120" s="25">
        <v>1.4670620000000001</v>
      </c>
      <c r="AK120" s="25">
        <v>1.508734</v>
      </c>
      <c r="AL120" s="26">
        <v>2.5989000000000002E-2</v>
      </c>
    </row>
    <row r="121" spans="1:38" s="21" customFormat="1" ht="15" hidden="1" customHeight="1" x14ac:dyDescent="0.25"/>
    <row r="122" spans="1:38" s="21" customFormat="1" ht="15" hidden="1" customHeight="1" x14ac:dyDescent="0.25">
      <c r="B122" s="22" t="s">
        <v>64</v>
      </c>
    </row>
    <row r="123" spans="1:38" s="21" customFormat="1" ht="15" hidden="1" customHeight="1" x14ac:dyDescent="0.25">
      <c r="A123" s="23" t="s">
        <v>119</v>
      </c>
      <c r="B123" s="24" t="s">
        <v>12</v>
      </c>
      <c r="C123" s="25">
        <v>14.047264999999999</v>
      </c>
      <c r="D123" s="25">
        <v>15.195361999999999</v>
      </c>
      <c r="E123" s="25">
        <v>14.374302</v>
      </c>
      <c r="F123" s="25">
        <v>15.62635</v>
      </c>
      <c r="G123" s="25">
        <v>16.892534000000001</v>
      </c>
      <c r="H123" s="25">
        <v>17.620381999999999</v>
      </c>
      <c r="I123" s="25">
        <v>18.327718999999998</v>
      </c>
      <c r="J123" s="25">
        <v>19.021856</v>
      </c>
      <c r="K123" s="25">
        <v>19.781428999999999</v>
      </c>
      <c r="L123" s="25">
        <v>20.309775999999999</v>
      </c>
      <c r="M123" s="25">
        <v>20.825869000000001</v>
      </c>
      <c r="N123" s="25">
        <v>21.328168999999999</v>
      </c>
      <c r="O123" s="25">
        <v>21.882546999999999</v>
      </c>
      <c r="P123" s="25">
        <v>22.663402999999999</v>
      </c>
      <c r="Q123" s="25">
        <v>23.259008000000001</v>
      </c>
      <c r="R123" s="25">
        <v>24.013446999999999</v>
      </c>
      <c r="S123" s="25">
        <v>24.873051</v>
      </c>
      <c r="T123" s="25">
        <v>25.729068999999999</v>
      </c>
      <c r="U123" s="25">
        <v>26.537289000000001</v>
      </c>
      <c r="V123" s="25">
        <v>27.440532999999999</v>
      </c>
      <c r="W123" s="25">
        <v>28.394815000000001</v>
      </c>
      <c r="X123" s="25">
        <v>29.169644999999999</v>
      </c>
      <c r="Y123" s="25">
        <v>30.352922</v>
      </c>
      <c r="Z123" s="25">
        <v>31.265446000000001</v>
      </c>
      <c r="AA123" s="25">
        <v>32.161625000000001</v>
      </c>
      <c r="AB123" s="25">
        <v>33.193874000000001</v>
      </c>
      <c r="AC123" s="25">
        <v>34.202877000000001</v>
      </c>
      <c r="AD123" s="25">
        <v>35.328564</v>
      </c>
      <c r="AE123" s="25">
        <v>36.413547999999999</v>
      </c>
      <c r="AF123" s="25">
        <v>37.658264000000003</v>
      </c>
      <c r="AG123" s="25">
        <v>38.807006999999999</v>
      </c>
      <c r="AH123" s="25">
        <v>40.062812999999998</v>
      </c>
      <c r="AI123" s="25">
        <v>41.475425999999999</v>
      </c>
      <c r="AJ123" s="25">
        <v>42.904598</v>
      </c>
      <c r="AK123" s="25">
        <v>44.243606999999997</v>
      </c>
      <c r="AL123" s="26">
        <v>3.2916000000000001E-2</v>
      </c>
    </row>
    <row r="124" spans="1:38" s="21" customFormat="1" ht="15" hidden="1" customHeight="1" x14ac:dyDescent="0.25">
      <c r="A124" s="23" t="s">
        <v>120</v>
      </c>
      <c r="B124" s="24" t="s">
        <v>47</v>
      </c>
      <c r="C124" s="25">
        <v>20.452584999999999</v>
      </c>
      <c r="D124" s="25">
        <v>22.286798000000001</v>
      </c>
      <c r="E124" s="25">
        <v>29.754711</v>
      </c>
      <c r="F124" s="25">
        <v>30.055136000000001</v>
      </c>
      <c r="G124" s="25">
        <v>33.950206999999999</v>
      </c>
      <c r="H124" s="25">
        <v>36.169677999999998</v>
      </c>
      <c r="I124" s="25">
        <v>35.618385000000004</v>
      </c>
      <c r="J124" s="25">
        <v>33.956257000000001</v>
      </c>
      <c r="K124" s="25">
        <v>33.440959999999997</v>
      </c>
      <c r="L124" s="25">
        <v>31.474222000000001</v>
      </c>
      <c r="M124" s="25">
        <v>31.479154999999999</v>
      </c>
      <c r="N124" s="25">
        <v>31.136590999999999</v>
      </c>
      <c r="O124" s="25">
        <v>31.524847000000001</v>
      </c>
      <c r="P124" s="25">
        <v>32.253368000000002</v>
      </c>
      <c r="Q124" s="25">
        <v>32.640315999999999</v>
      </c>
      <c r="R124" s="25">
        <v>34.448977999999997</v>
      </c>
      <c r="S124" s="25">
        <v>35.354464999999998</v>
      </c>
      <c r="T124" s="25">
        <v>35.678145999999998</v>
      </c>
      <c r="U124" s="25">
        <v>36.214618999999999</v>
      </c>
      <c r="V124" s="25">
        <v>36.641575000000003</v>
      </c>
      <c r="W124" s="25">
        <v>37.415844</v>
      </c>
      <c r="X124" s="25">
        <v>38.914169000000001</v>
      </c>
      <c r="Y124" s="25">
        <v>40.058880000000002</v>
      </c>
      <c r="Z124" s="25">
        <v>41.608806999999999</v>
      </c>
      <c r="AA124" s="25">
        <v>43.508465000000001</v>
      </c>
      <c r="AB124" s="25">
        <v>45.528179000000002</v>
      </c>
      <c r="AC124" s="25">
        <v>47.657103999999997</v>
      </c>
      <c r="AD124" s="25">
        <v>49.805889000000001</v>
      </c>
      <c r="AE124" s="25">
        <v>52.622687999999997</v>
      </c>
      <c r="AF124" s="25">
        <v>54.023384</v>
      </c>
      <c r="AG124" s="25">
        <v>55.240360000000003</v>
      </c>
      <c r="AH124" s="25">
        <v>57.795535999999998</v>
      </c>
      <c r="AI124" s="25">
        <v>62.693905000000001</v>
      </c>
      <c r="AJ124" s="25">
        <v>68.388535000000005</v>
      </c>
      <c r="AK124" s="25">
        <v>71.409492</v>
      </c>
      <c r="AL124" s="26">
        <v>3.5915999999999997E-2</v>
      </c>
    </row>
    <row r="125" spans="1:38" s="21" customFormat="1" ht="15" hidden="1" customHeight="1" x14ac:dyDescent="0.25">
      <c r="A125" s="23" t="s">
        <v>121</v>
      </c>
      <c r="B125" s="24" t="s">
        <v>49</v>
      </c>
      <c r="C125" s="25">
        <v>18.781262999999999</v>
      </c>
      <c r="D125" s="25">
        <v>20.777381999999999</v>
      </c>
      <c r="E125" s="25">
        <v>20.932639999999999</v>
      </c>
      <c r="F125" s="25">
        <v>21.983906000000001</v>
      </c>
      <c r="G125" s="25">
        <v>25.692323999999999</v>
      </c>
      <c r="H125" s="25">
        <v>27.909448999999999</v>
      </c>
      <c r="I125" s="25">
        <v>29.294436000000001</v>
      </c>
      <c r="J125" s="25">
        <v>30.570122000000001</v>
      </c>
      <c r="K125" s="25">
        <v>31.976500999999999</v>
      </c>
      <c r="L125" s="25">
        <v>32.681266999999998</v>
      </c>
      <c r="M125" s="25">
        <v>33.423492000000003</v>
      </c>
      <c r="N125" s="25">
        <v>34.390639999999998</v>
      </c>
      <c r="O125" s="25">
        <v>35.433624000000002</v>
      </c>
      <c r="P125" s="25">
        <v>36.571773999999998</v>
      </c>
      <c r="Q125" s="25">
        <v>37.504814000000003</v>
      </c>
      <c r="R125" s="25">
        <v>38.815612999999999</v>
      </c>
      <c r="S125" s="25">
        <v>39.833053999999997</v>
      </c>
      <c r="T125" s="25">
        <v>40.927672999999999</v>
      </c>
      <c r="U125" s="25">
        <v>42.211399</v>
      </c>
      <c r="V125" s="25">
        <v>43.338577000000001</v>
      </c>
      <c r="W125" s="25">
        <v>44.429070000000003</v>
      </c>
      <c r="X125" s="25">
        <v>46.132629000000001</v>
      </c>
      <c r="Y125" s="25">
        <v>47.374352000000002</v>
      </c>
      <c r="Z125" s="25">
        <v>48.748286999999998</v>
      </c>
      <c r="AA125" s="25">
        <v>50.226962999999998</v>
      </c>
      <c r="AB125" s="25">
        <v>51.683556000000003</v>
      </c>
      <c r="AC125" s="25">
        <v>53.137939000000003</v>
      </c>
      <c r="AD125" s="25">
        <v>54.551704000000001</v>
      </c>
      <c r="AE125" s="25">
        <v>56.019435999999999</v>
      </c>
      <c r="AF125" s="25">
        <v>57.550941000000002</v>
      </c>
      <c r="AG125" s="25">
        <v>58.784785999999997</v>
      </c>
      <c r="AH125" s="25">
        <v>60.575488999999997</v>
      </c>
      <c r="AI125" s="25">
        <v>62.476115999999998</v>
      </c>
      <c r="AJ125" s="25">
        <v>64.192886000000001</v>
      </c>
      <c r="AK125" s="25">
        <v>66.026664999999994</v>
      </c>
      <c r="AL125" s="26">
        <v>3.5657000000000001E-2</v>
      </c>
    </row>
    <row r="126" spans="1:38" s="21" customFormat="1" ht="15" hidden="1" customHeight="1" x14ac:dyDescent="0.25">
      <c r="A126" s="23" t="s">
        <v>122</v>
      </c>
      <c r="B126" s="24" t="s">
        <v>51</v>
      </c>
      <c r="C126" s="25">
        <v>9.8084410000000002</v>
      </c>
      <c r="D126" s="25">
        <v>11.947901999999999</v>
      </c>
      <c r="E126" s="25">
        <v>12.530483</v>
      </c>
      <c r="F126" s="25">
        <v>13.678243</v>
      </c>
      <c r="G126" s="25">
        <v>17.546206000000002</v>
      </c>
      <c r="H126" s="25">
        <v>19.490535999999999</v>
      </c>
      <c r="I126" s="25">
        <v>20.513179999999998</v>
      </c>
      <c r="J126" s="25">
        <v>21.417524</v>
      </c>
      <c r="K126" s="25">
        <v>22.311513999999999</v>
      </c>
      <c r="L126" s="25">
        <v>22.994479999999999</v>
      </c>
      <c r="M126" s="25">
        <v>23.615627</v>
      </c>
      <c r="N126" s="25">
        <v>24.483553000000001</v>
      </c>
      <c r="O126" s="25">
        <v>25.376106</v>
      </c>
      <c r="P126" s="25">
        <v>26.510223</v>
      </c>
      <c r="Q126" s="25">
        <v>27.400686</v>
      </c>
      <c r="R126" s="25">
        <v>28.580666999999998</v>
      </c>
      <c r="S126" s="25">
        <v>29.538661999999999</v>
      </c>
      <c r="T126" s="25">
        <v>30.659116999999998</v>
      </c>
      <c r="U126" s="25">
        <v>31.762089</v>
      </c>
      <c r="V126" s="25">
        <v>32.719203999999998</v>
      </c>
      <c r="W126" s="25">
        <v>33.726520999999998</v>
      </c>
      <c r="X126" s="25">
        <v>35.371879999999997</v>
      </c>
      <c r="Y126" s="25">
        <v>36.498936</v>
      </c>
      <c r="Z126" s="25">
        <v>37.722484999999999</v>
      </c>
      <c r="AA126" s="25">
        <v>38.978805999999999</v>
      </c>
      <c r="AB126" s="25">
        <v>40.336475</v>
      </c>
      <c r="AC126" s="25">
        <v>41.436892999999998</v>
      </c>
      <c r="AD126" s="25">
        <v>42.670250000000003</v>
      </c>
      <c r="AE126" s="25">
        <v>43.900986000000003</v>
      </c>
      <c r="AF126" s="25">
        <v>45.154170999999998</v>
      </c>
      <c r="AG126" s="25">
        <v>46.21331</v>
      </c>
      <c r="AH126" s="25">
        <v>47.717182000000001</v>
      </c>
      <c r="AI126" s="25">
        <v>49.449630999999997</v>
      </c>
      <c r="AJ126" s="25">
        <v>50.930728999999999</v>
      </c>
      <c r="AK126" s="25">
        <v>52.459682000000001</v>
      </c>
      <c r="AL126" s="26">
        <v>4.5852999999999998E-2</v>
      </c>
    </row>
    <row r="127" spans="1:38" s="21" customFormat="1" ht="15" hidden="1" customHeight="1" x14ac:dyDescent="0.25">
      <c r="A127" s="23" t="s">
        <v>123</v>
      </c>
      <c r="B127" s="24" t="s">
        <v>13</v>
      </c>
      <c r="C127" s="25">
        <v>16.170988000000001</v>
      </c>
      <c r="D127" s="25">
        <v>18.564427999999999</v>
      </c>
      <c r="E127" s="25">
        <v>19.638401000000002</v>
      </c>
      <c r="F127" s="25">
        <v>20.395716</v>
      </c>
      <c r="G127" s="25">
        <v>23.908280999999999</v>
      </c>
      <c r="H127" s="25">
        <v>25.767336</v>
      </c>
      <c r="I127" s="25">
        <v>26.832277000000001</v>
      </c>
      <c r="J127" s="25">
        <v>27.903335999999999</v>
      </c>
      <c r="K127" s="25">
        <v>29.256588000000001</v>
      </c>
      <c r="L127" s="25">
        <v>30.282007</v>
      </c>
      <c r="M127" s="25">
        <v>31.078699</v>
      </c>
      <c r="N127" s="25">
        <v>32.139763000000002</v>
      </c>
      <c r="O127" s="25">
        <v>33.224781</v>
      </c>
      <c r="P127" s="25">
        <v>34.442008999999999</v>
      </c>
      <c r="Q127" s="25">
        <v>35.478813000000002</v>
      </c>
      <c r="R127" s="25">
        <v>36.714382000000001</v>
      </c>
      <c r="S127" s="25">
        <v>37.727898000000003</v>
      </c>
      <c r="T127" s="25">
        <v>38.944633000000003</v>
      </c>
      <c r="U127" s="25">
        <v>40.251914999999997</v>
      </c>
      <c r="V127" s="25">
        <v>41.399360999999999</v>
      </c>
      <c r="W127" s="25">
        <v>42.544285000000002</v>
      </c>
      <c r="X127" s="25">
        <v>44.263500000000001</v>
      </c>
      <c r="Y127" s="25">
        <v>45.491160999999998</v>
      </c>
      <c r="Z127" s="25">
        <v>46.867012000000003</v>
      </c>
      <c r="AA127" s="25">
        <v>48.239685000000001</v>
      </c>
      <c r="AB127" s="25">
        <v>49.691547</v>
      </c>
      <c r="AC127" s="25">
        <v>50.883491999999997</v>
      </c>
      <c r="AD127" s="25">
        <v>52.160069</v>
      </c>
      <c r="AE127" s="25">
        <v>53.396908000000003</v>
      </c>
      <c r="AF127" s="25">
        <v>54.820709000000001</v>
      </c>
      <c r="AG127" s="25">
        <v>55.995804</v>
      </c>
      <c r="AH127" s="25">
        <v>57.565544000000003</v>
      </c>
      <c r="AI127" s="25">
        <v>59.161715999999998</v>
      </c>
      <c r="AJ127" s="25">
        <v>60.342669999999998</v>
      </c>
      <c r="AK127" s="25">
        <v>61.983932000000003</v>
      </c>
      <c r="AL127" s="26">
        <v>3.721E-2</v>
      </c>
    </row>
    <row r="128" spans="1:38" s="21" customFormat="1" ht="15" hidden="1" customHeight="1" x14ac:dyDescent="0.25">
      <c r="A128" s="23" t="s">
        <v>124</v>
      </c>
      <c r="B128" s="24" t="s">
        <v>16</v>
      </c>
      <c r="C128" s="25">
        <v>6.493722</v>
      </c>
      <c r="D128" s="25">
        <v>8.5006430000000002</v>
      </c>
      <c r="E128" s="25">
        <v>8.5070800000000002</v>
      </c>
      <c r="F128" s="25">
        <v>9.6023320000000005</v>
      </c>
      <c r="G128" s="25">
        <v>10.519138</v>
      </c>
      <c r="H128" s="25">
        <v>12.330864999999999</v>
      </c>
      <c r="I128" s="25">
        <v>14.329388</v>
      </c>
      <c r="J128" s="25">
        <v>15.114227</v>
      </c>
      <c r="K128" s="25">
        <v>15.461225000000001</v>
      </c>
      <c r="L128" s="25">
        <v>15.850011</v>
      </c>
      <c r="M128" s="25">
        <v>16.685452000000002</v>
      </c>
      <c r="N128" s="25">
        <v>17.259077000000001</v>
      </c>
      <c r="O128" s="25">
        <v>17.842881999999999</v>
      </c>
      <c r="P128" s="25">
        <v>18.584510999999999</v>
      </c>
      <c r="Q128" s="25">
        <v>19.209427000000002</v>
      </c>
      <c r="R128" s="25">
        <v>19.994471000000001</v>
      </c>
      <c r="S128" s="25">
        <v>20.652377999999999</v>
      </c>
      <c r="T128" s="25">
        <v>21.379522000000001</v>
      </c>
      <c r="U128" s="25">
        <v>22.114432999999998</v>
      </c>
      <c r="V128" s="25">
        <v>22.843081000000002</v>
      </c>
      <c r="W128" s="25">
        <v>23.476875</v>
      </c>
      <c r="X128" s="25">
        <v>24.592583000000001</v>
      </c>
      <c r="Y128" s="25">
        <v>25.342886</v>
      </c>
      <c r="Z128" s="25">
        <v>26.180695</v>
      </c>
      <c r="AA128" s="25">
        <v>27.024225000000001</v>
      </c>
      <c r="AB128" s="25">
        <v>27.937802999999999</v>
      </c>
      <c r="AC128" s="25">
        <v>28.687740000000002</v>
      </c>
      <c r="AD128" s="25">
        <v>29.467037000000001</v>
      </c>
      <c r="AE128" s="25">
        <v>30.186337000000002</v>
      </c>
      <c r="AF128" s="25">
        <v>30.978217999999998</v>
      </c>
      <c r="AG128" s="25">
        <v>31.594549000000001</v>
      </c>
      <c r="AH128" s="25">
        <v>32.539406</v>
      </c>
      <c r="AI128" s="25">
        <v>33.595878999999996</v>
      </c>
      <c r="AJ128" s="25">
        <v>34.532229999999998</v>
      </c>
      <c r="AK128" s="25">
        <v>35.680294000000004</v>
      </c>
      <c r="AL128" s="26">
        <v>4.4427000000000001E-2</v>
      </c>
    </row>
    <row r="129" spans="1:38" s="21" customFormat="1" ht="15" hidden="1" customHeight="1" x14ac:dyDescent="0.25">
      <c r="A129" s="23" t="s">
        <v>125</v>
      </c>
      <c r="B129" s="24" t="s">
        <v>5</v>
      </c>
      <c r="C129" s="25">
        <v>4.7835419999999997</v>
      </c>
      <c r="D129" s="25">
        <v>5.5330589999999997</v>
      </c>
      <c r="E129" s="25">
        <v>5.6611570000000002</v>
      </c>
      <c r="F129" s="25">
        <v>6.0753839999999997</v>
      </c>
      <c r="G129" s="25">
        <v>6.5250620000000001</v>
      </c>
      <c r="H129" s="25">
        <v>6.6985599999999996</v>
      </c>
      <c r="I129" s="25">
        <v>6.9175409999999999</v>
      </c>
      <c r="J129" s="25">
        <v>7.2658699999999996</v>
      </c>
      <c r="K129" s="25">
        <v>7.6481469999999998</v>
      </c>
      <c r="L129" s="25">
        <v>7.9790210000000004</v>
      </c>
      <c r="M129" s="25">
        <v>8.2054329999999993</v>
      </c>
      <c r="N129" s="25">
        <v>8.44468</v>
      </c>
      <c r="O129" s="25">
        <v>8.6113689999999998</v>
      </c>
      <c r="P129" s="25">
        <v>8.9014779999999991</v>
      </c>
      <c r="Q129" s="25">
        <v>9.0867430000000002</v>
      </c>
      <c r="R129" s="25">
        <v>9.289498</v>
      </c>
      <c r="S129" s="25">
        <v>9.5220660000000006</v>
      </c>
      <c r="T129" s="25">
        <v>9.7373340000000006</v>
      </c>
      <c r="U129" s="25">
        <v>9.9638069999999992</v>
      </c>
      <c r="V129" s="25">
        <v>10.192793999999999</v>
      </c>
      <c r="W129" s="25">
        <v>10.569502</v>
      </c>
      <c r="X129" s="25">
        <v>10.830522999999999</v>
      </c>
      <c r="Y129" s="25">
        <v>11.171476</v>
      </c>
      <c r="Z129" s="25">
        <v>11.493577</v>
      </c>
      <c r="AA129" s="25">
        <v>11.793896</v>
      </c>
      <c r="AB129" s="25">
        <v>12.129089</v>
      </c>
      <c r="AC129" s="25">
        <v>12.523483000000001</v>
      </c>
      <c r="AD129" s="25">
        <v>12.880875</v>
      </c>
      <c r="AE129" s="25">
        <v>13.296405999999999</v>
      </c>
      <c r="AF129" s="25">
        <v>13.727503</v>
      </c>
      <c r="AG129" s="25">
        <v>14.163859</v>
      </c>
      <c r="AH129" s="25">
        <v>14.619954999999999</v>
      </c>
      <c r="AI129" s="25">
        <v>15.144567</v>
      </c>
      <c r="AJ129" s="25">
        <v>15.67942</v>
      </c>
      <c r="AK129" s="25">
        <v>16.245491000000001</v>
      </c>
      <c r="AL129" s="26">
        <v>3.3176999999999998E-2</v>
      </c>
    </row>
    <row r="130" spans="1:38" s="21" customFormat="1" ht="15" hidden="1" customHeight="1" x14ac:dyDescent="0.25">
      <c r="A130" s="23" t="s">
        <v>126</v>
      </c>
      <c r="B130" s="24" t="s">
        <v>17</v>
      </c>
      <c r="C130" s="25">
        <v>4.2285810000000001</v>
      </c>
      <c r="D130" s="25">
        <v>4.2371480000000004</v>
      </c>
      <c r="E130" s="25">
        <v>4.2631420000000002</v>
      </c>
      <c r="F130" s="25">
        <v>4.4284270000000001</v>
      </c>
      <c r="G130" s="25">
        <v>4.6260089999999998</v>
      </c>
      <c r="H130" s="25">
        <v>4.7798280000000002</v>
      </c>
      <c r="I130" s="25">
        <v>4.9564459999999997</v>
      </c>
      <c r="J130" s="25">
        <v>5.1525650000000001</v>
      </c>
      <c r="K130" s="25">
        <v>5.3418559999999999</v>
      </c>
      <c r="L130" s="25">
        <v>5.5300320000000003</v>
      </c>
      <c r="M130" s="25">
        <v>5.6955900000000002</v>
      </c>
      <c r="N130" s="25">
        <v>5.8425079999999996</v>
      </c>
      <c r="O130" s="25">
        <v>5.9781399999999998</v>
      </c>
      <c r="P130" s="25">
        <v>6.1222269999999996</v>
      </c>
      <c r="Q130" s="25">
        <v>6.2776100000000001</v>
      </c>
      <c r="R130" s="25">
        <v>6.4405390000000002</v>
      </c>
      <c r="S130" s="25">
        <v>6.6078640000000002</v>
      </c>
      <c r="T130" s="25">
        <v>6.7850970000000004</v>
      </c>
      <c r="U130" s="25">
        <v>6.9551420000000004</v>
      </c>
      <c r="V130" s="25">
        <v>7.1498970000000002</v>
      </c>
      <c r="W130" s="25">
        <v>7.3407489999999997</v>
      </c>
      <c r="X130" s="25">
        <v>7.5377039999999997</v>
      </c>
      <c r="Y130" s="25">
        <v>7.7379939999999996</v>
      </c>
      <c r="Z130" s="25">
        <v>7.9342240000000004</v>
      </c>
      <c r="AA130" s="25">
        <v>8.1494420000000005</v>
      </c>
      <c r="AB130" s="25">
        <v>8.3779990000000009</v>
      </c>
      <c r="AC130" s="25">
        <v>8.5975610000000007</v>
      </c>
      <c r="AD130" s="25">
        <v>8.8418550000000007</v>
      </c>
      <c r="AE130" s="25">
        <v>9.1017019999999995</v>
      </c>
      <c r="AF130" s="25">
        <v>9.3854570000000006</v>
      </c>
      <c r="AG130" s="25">
        <v>9.6790889999999994</v>
      </c>
      <c r="AH130" s="25">
        <v>9.9918250000000004</v>
      </c>
      <c r="AI130" s="25">
        <v>10.329154000000001</v>
      </c>
      <c r="AJ130" s="25">
        <v>10.667631</v>
      </c>
      <c r="AK130" s="25">
        <v>11.028432</v>
      </c>
      <c r="AL130" s="26">
        <v>2.9412000000000001E-2</v>
      </c>
    </row>
    <row r="131" spans="1:38" s="21" customFormat="1" ht="15" hidden="1" customHeight="1" x14ac:dyDescent="0.25">
      <c r="A131" s="23" t="s">
        <v>127</v>
      </c>
      <c r="B131" s="24" t="s">
        <v>20</v>
      </c>
      <c r="C131" s="25">
        <v>2.222153</v>
      </c>
      <c r="D131" s="25">
        <v>2.204637</v>
      </c>
      <c r="E131" s="25">
        <v>2.272386</v>
      </c>
      <c r="F131" s="25">
        <v>2.379203</v>
      </c>
      <c r="G131" s="25">
        <v>2.4761820000000001</v>
      </c>
      <c r="H131" s="25">
        <v>2.5478830000000001</v>
      </c>
      <c r="I131" s="25">
        <v>2.6025390000000002</v>
      </c>
      <c r="J131" s="25">
        <v>2.6759930000000001</v>
      </c>
      <c r="K131" s="25">
        <v>2.76607</v>
      </c>
      <c r="L131" s="25">
        <v>2.848487</v>
      </c>
      <c r="M131" s="25">
        <v>2.9200560000000002</v>
      </c>
      <c r="N131" s="25">
        <v>2.9905349999999999</v>
      </c>
      <c r="O131" s="25">
        <v>3.0558779999999999</v>
      </c>
      <c r="P131" s="25">
        <v>3.1274389999999999</v>
      </c>
      <c r="Q131" s="25">
        <v>3.2065760000000001</v>
      </c>
      <c r="R131" s="25">
        <v>3.2809560000000002</v>
      </c>
      <c r="S131" s="25">
        <v>3.3568560000000001</v>
      </c>
      <c r="T131" s="25">
        <v>3.4459599999999999</v>
      </c>
      <c r="U131" s="25">
        <v>3.534538</v>
      </c>
      <c r="V131" s="25">
        <v>3.6354899999999999</v>
      </c>
      <c r="W131" s="25">
        <v>3.7344390000000001</v>
      </c>
      <c r="X131" s="25">
        <v>3.844484</v>
      </c>
      <c r="Y131" s="25">
        <v>3.950078</v>
      </c>
      <c r="Z131" s="25">
        <v>4.067024</v>
      </c>
      <c r="AA131" s="25">
        <v>4.1718140000000004</v>
      </c>
      <c r="AB131" s="25">
        <v>4.2855379999999998</v>
      </c>
      <c r="AC131" s="25">
        <v>4.4013520000000002</v>
      </c>
      <c r="AD131" s="25">
        <v>4.516362</v>
      </c>
      <c r="AE131" s="25">
        <v>4.6355500000000003</v>
      </c>
      <c r="AF131" s="25">
        <v>4.7565359999999997</v>
      </c>
      <c r="AG131" s="25">
        <v>4.8845919999999996</v>
      </c>
      <c r="AH131" s="25">
        <v>5.0130090000000003</v>
      </c>
      <c r="AI131" s="25">
        <v>5.1469050000000003</v>
      </c>
      <c r="AJ131" s="25">
        <v>5.2938919999999996</v>
      </c>
      <c r="AK131" s="25">
        <v>5.4388019999999999</v>
      </c>
      <c r="AL131" s="26">
        <v>2.7740999999999998E-2</v>
      </c>
    </row>
    <row r="132" spans="1:38" s="21" customFormat="1" ht="15" hidden="1" customHeight="1" x14ac:dyDescent="0.25">
      <c r="A132" s="23" t="s">
        <v>128</v>
      </c>
      <c r="B132" s="24" t="s">
        <v>43</v>
      </c>
      <c r="C132" s="26" t="s">
        <v>163</v>
      </c>
      <c r="D132" s="26" t="s">
        <v>163</v>
      </c>
      <c r="E132" s="26" t="s">
        <v>163</v>
      </c>
      <c r="F132" s="26" t="s">
        <v>163</v>
      </c>
      <c r="G132" s="26" t="s">
        <v>163</v>
      </c>
      <c r="H132" s="26" t="s">
        <v>163</v>
      </c>
      <c r="I132" s="26" t="s">
        <v>163</v>
      </c>
      <c r="J132" s="26" t="s">
        <v>163</v>
      </c>
      <c r="K132" s="26" t="s">
        <v>163</v>
      </c>
      <c r="L132" s="26" t="s">
        <v>163</v>
      </c>
      <c r="M132" s="26" t="s">
        <v>163</v>
      </c>
      <c r="N132" s="26" t="s">
        <v>163</v>
      </c>
      <c r="O132" s="26" t="s">
        <v>163</v>
      </c>
      <c r="P132" s="26" t="s">
        <v>163</v>
      </c>
      <c r="Q132" s="26" t="s">
        <v>163</v>
      </c>
      <c r="R132" s="26" t="s">
        <v>163</v>
      </c>
      <c r="S132" s="26" t="s">
        <v>163</v>
      </c>
      <c r="T132" s="26" t="s">
        <v>163</v>
      </c>
      <c r="U132" s="26" t="s">
        <v>163</v>
      </c>
      <c r="V132" s="26" t="s">
        <v>163</v>
      </c>
      <c r="W132" s="26" t="s">
        <v>163</v>
      </c>
      <c r="X132" s="26" t="s">
        <v>163</v>
      </c>
      <c r="Y132" s="26" t="s">
        <v>163</v>
      </c>
      <c r="Z132" s="26" t="s">
        <v>163</v>
      </c>
      <c r="AA132" s="26" t="s">
        <v>163</v>
      </c>
      <c r="AB132" s="26" t="s">
        <v>163</v>
      </c>
      <c r="AC132" s="26" t="s">
        <v>163</v>
      </c>
      <c r="AD132" s="26" t="s">
        <v>163</v>
      </c>
      <c r="AE132" s="26" t="s">
        <v>163</v>
      </c>
      <c r="AF132" s="26" t="s">
        <v>163</v>
      </c>
      <c r="AG132" s="26" t="s">
        <v>163</v>
      </c>
      <c r="AH132" s="26" t="s">
        <v>163</v>
      </c>
      <c r="AI132" s="26" t="s">
        <v>163</v>
      </c>
      <c r="AJ132" s="26" t="s">
        <v>163</v>
      </c>
      <c r="AK132" s="26" t="s">
        <v>163</v>
      </c>
      <c r="AL132" s="26" t="s">
        <v>163</v>
      </c>
    </row>
    <row r="133" spans="1:38" s="21" customFormat="1" ht="15" hidden="1" customHeight="1" x14ac:dyDescent="0.25">
      <c r="A133" s="23" t="s">
        <v>129</v>
      </c>
      <c r="B133" s="24" t="s">
        <v>14</v>
      </c>
      <c r="C133" s="25">
        <v>30.275749000000001</v>
      </c>
      <c r="D133" s="25">
        <v>30.930848999999998</v>
      </c>
      <c r="E133" s="25">
        <v>31.716187000000001</v>
      </c>
      <c r="F133" s="25">
        <v>32.760693000000003</v>
      </c>
      <c r="G133" s="25">
        <v>34.356189999999998</v>
      </c>
      <c r="H133" s="25">
        <v>35.179671999999997</v>
      </c>
      <c r="I133" s="25">
        <v>36.141083000000002</v>
      </c>
      <c r="J133" s="25">
        <v>37.114784</v>
      </c>
      <c r="K133" s="25">
        <v>38.117435</v>
      </c>
      <c r="L133" s="25">
        <v>39.449303</v>
      </c>
      <c r="M133" s="25">
        <v>40.483128000000001</v>
      </c>
      <c r="N133" s="25">
        <v>41.475067000000003</v>
      </c>
      <c r="O133" s="25">
        <v>42.412128000000003</v>
      </c>
      <c r="P133" s="25">
        <v>43.370361000000003</v>
      </c>
      <c r="Q133" s="25">
        <v>44.402465999999997</v>
      </c>
      <c r="R133" s="25">
        <v>45.502791999999999</v>
      </c>
      <c r="S133" s="25">
        <v>46.506976999999999</v>
      </c>
      <c r="T133" s="25">
        <v>47.513638</v>
      </c>
      <c r="U133" s="25">
        <v>48.513710000000003</v>
      </c>
      <c r="V133" s="25">
        <v>49.520924000000001</v>
      </c>
      <c r="W133" s="25">
        <v>50.620361000000003</v>
      </c>
      <c r="X133" s="25">
        <v>51.716335000000001</v>
      </c>
      <c r="Y133" s="25">
        <v>52.898254000000001</v>
      </c>
      <c r="Z133" s="25">
        <v>54.099957000000003</v>
      </c>
      <c r="AA133" s="25">
        <v>55.306522000000001</v>
      </c>
      <c r="AB133" s="25">
        <v>56.536124999999998</v>
      </c>
      <c r="AC133" s="25">
        <v>57.755676000000001</v>
      </c>
      <c r="AD133" s="25">
        <v>59.010829999999999</v>
      </c>
      <c r="AE133" s="25">
        <v>60.333236999999997</v>
      </c>
      <c r="AF133" s="25">
        <v>61.706145999999997</v>
      </c>
      <c r="AG133" s="25">
        <v>62.999854999999997</v>
      </c>
      <c r="AH133" s="25">
        <v>64.498588999999996</v>
      </c>
      <c r="AI133" s="25">
        <v>66.231903000000003</v>
      </c>
      <c r="AJ133" s="25">
        <v>67.822365000000005</v>
      </c>
      <c r="AK133" s="25">
        <v>69.142273000000003</v>
      </c>
      <c r="AL133" s="26">
        <v>2.4676E-2</v>
      </c>
    </row>
    <row r="134" spans="1:38" s="21" customFormat="1" ht="15" hidden="1" customHeight="1" x14ac:dyDescent="0.25"/>
    <row r="135" spans="1:38" s="21" customFormat="1" ht="15" customHeight="1" x14ac:dyDescent="0.25">
      <c r="B135" s="22" t="s">
        <v>76</v>
      </c>
    </row>
    <row r="136" spans="1:38" s="21" customFormat="1" ht="15" customHeight="1" x14ac:dyDescent="0.25">
      <c r="B136" s="22" t="s">
        <v>130</v>
      </c>
    </row>
    <row r="137" spans="1:38" s="21" customFormat="1" ht="15" customHeight="1" x14ac:dyDescent="0.25">
      <c r="A137" s="23" t="s">
        <v>131</v>
      </c>
      <c r="B137" s="24" t="s">
        <v>11</v>
      </c>
      <c r="C137" s="25">
        <v>234.524902</v>
      </c>
      <c r="D137" s="25">
        <v>240.07025100000001</v>
      </c>
      <c r="E137" s="25">
        <v>251.41345200000001</v>
      </c>
      <c r="F137" s="25">
        <v>264.742615</v>
      </c>
      <c r="G137" s="25">
        <v>278.13180499999999</v>
      </c>
      <c r="H137" s="25">
        <v>285.65414399999997</v>
      </c>
      <c r="I137" s="25">
        <v>293.64627100000001</v>
      </c>
      <c r="J137" s="25">
        <v>303.25262500000002</v>
      </c>
      <c r="K137" s="25">
        <v>313.43472300000002</v>
      </c>
      <c r="L137" s="25">
        <v>323.62426799999997</v>
      </c>
      <c r="M137" s="25">
        <v>332.54925500000002</v>
      </c>
      <c r="N137" s="25">
        <v>341.75149499999998</v>
      </c>
      <c r="O137" s="25">
        <v>350.42746</v>
      </c>
      <c r="P137" s="25">
        <v>360.35775799999999</v>
      </c>
      <c r="Q137" s="25">
        <v>368.969604</v>
      </c>
      <c r="R137" s="25">
        <v>378.66461199999998</v>
      </c>
      <c r="S137" s="25">
        <v>387.99240099999997</v>
      </c>
      <c r="T137" s="25">
        <v>397.72409099999999</v>
      </c>
      <c r="U137" s="25">
        <v>407.86935399999999</v>
      </c>
      <c r="V137" s="25">
        <v>418.24566700000003</v>
      </c>
      <c r="W137" s="25">
        <v>429.76327500000002</v>
      </c>
      <c r="X137" s="25">
        <v>441.40057400000001</v>
      </c>
      <c r="Y137" s="25">
        <v>453.65432700000002</v>
      </c>
      <c r="Z137" s="25">
        <v>466.00335699999999</v>
      </c>
      <c r="AA137" s="25">
        <v>478.029358</v>
      </c>
      <c r="AB137" s="25">
        <v>490.88287400000002</v>
      </c>
      <c r="AC137" s="25">
        <v>504.05593900000002</v>
      </c>
      <c r="AD137" s="25">
        <v>517.31555200000003</v>
      </c>
      <c r="AE137" s="25">
        <v>531.70361300000002</v>
      </c>
      <c r="AF137" s="25">
        <v>547.24176</v>
      </c>
      <c r="AG137" s="25">
        <v>562.28381300000001</v>
      </c>
      <c r="AH137" s="25">
        <v>579.14312700000005</v>
      </c>
      <c r="AI137" s="25">
        <v>597.25482199999999</v>
      </c>
      <c r="AJ137" s="25">
        <v>614.49285899999995</v>
      </c>
      <c r="AK137" s="25">
        <v>630.26257299999997</v>
      </c>
      <c r="AL137" s="26">
        <v>2.9680999999999999E-2</v>
      </c>
    </row>
    <row r="138" spans="1:38" s="21" customFormat="1" ht="15" customHeight="1" x14ac:dyDescent="0.25">
      <c r="A138" s="23" t="s">
        <v>132</v>
      </c>
      <c r="B138" s="24" t="s">
        <v>15</v>
      </c>
      <c r="C138" s="25">
        <v>179.452393</v>
      </c>
      <c r="D138" s="25">
        <v>186.12934899999999</v>
      </c>
      <c r="E138" s="25">
        <v>194.06448399999999</v>
      </c>
      <c r="F138" s="25">
        <v>202.14398199999999</v>
      </c>
      <c r="G138" s="25">
        <v>213.76028400000001</v>
      </c>
      <c r="H138" s="25">
        <v>219.65557899999999</v>
      </c>
      <c r="I138" s="25">
        <v>226.70959500000001</v>
      </c>
      <c r="J138" s="25">
        <v>234.775406</v>
      </c>
      <c r="K138" s="25">
        <v>242.905609</v>
      </c>
      <c r="L138" s="25">
        <v>252.16426100000001</v>
      </c>
      <c r="M138" s="25">
        <v>259.05349699999999</v>
      </c>
      <c r="N138" s="25">
        <v>266.51635700000003</v>
      </c>
      <c r="O138" s="25">
        <v>273.53530899999998</v>
      </c>
      <c r="P138" s="25">
        <v>281.38793900000002</v>
      </c>
      <c r="Q138" s="25">
        <v>288.51870700000001</v>
      </c>
      <c r="R138" s="25">
        <v>296.397919</v>
      </c>
      <c r="S138" s="25">
        <v>303.92498799999998</v>
      </c>
      <c r="T138" s="25">
        <v>311.79699699999998</v>
      </c>
      <c r="U138" s="25">
        <v>319.95730600000002</v>
      </c>
      <c r="V138" s="25">
        <v>328.34991500000001</v>
      </c>
      <c r="W138" s="25">
        <v>337.835419</v>
      </c>
      <c r="X138" s="25">
        <v>347.41336100000001</v>
      </c>
      <c r="Y138" s="25">
        <v>357.64901700000001</v>
      </c>
      <c r="Z138" s="25">
        <v>368.11200000000002</v>
      </c>
      <c r="AA138" s="25">
        <v>378.40115400000002</v>
      </c>
      <c r="AB138" s="25">
        <v>389.36785900000001</v>
      </c>
      <c r="AC138" s="25">
        <v>400.74652099999997</v>
      </c>
      <c r="AD138" s="25">
        <v>412.606628</v>
      </c>
      <c r="AE138" s="25">
        <v>425.10119600000002</v>
      </c>
      <c r="AF138" s="25">
        <v>438.55660999999998</v>
      </c>
      <c r="AG138" s="25">
        <v>451.93884300000002</v>
      </c>
      <c r="AH138" s="25">
        <v>467.31915300000003</v>
      </c>
      <c r="AI138" s="25">
        <v>484.35882600000002</v>
      </c>
      <c r="AJ138" s="25">
        <v>501.18817100000001</v>
      </c>
      <c r="AK138" s="25">
        <v>517.40319799999997</v>
      </c>
      <c r="AL138" s="26">
        <v>3.1466000000000001E-2</v>
      </c>
    </row>
    <row r="139" spans="1:38" s="21" customFormat="1" ht="15" customHeight="1" x14ac:dyDescent="0.25">
      <c r="A139" s="23" t="s">
        <v>133</v>
      </c>
      <c r="B139" s="24" t="s">
        <v>34</v>
      </c>
      <c r="C139" s="25">
        <v>152.44574</v>
      </c>
      <c r="D139" s="25">
        <v>173.36462399999999</v>
      </c>
      <c r="E139" s="25">
        <v>182.75610399999999</v>
      </c>
      <c r="F139" s="25">
        <v>194.74771100000001</v>
      </c>
      <c r="G139" s="25">
        <v>222.662766</v>
      </c>
      <c r="H139" s="25">
        <v>238.09345999999999</v>
      </c>
      <c r="I139" s="25">
        <v>252.13751199999999</v>
      </c>
      <c r="J139" s="25">
        <v>267.02319299999999</v>
      </c>
      <c r="K139" s="25">
        <v>283.33865400000002</v>
      </c>
      <c r="L139" s="25">
        <v>296.81732199999999</v>
      </c>
      <c r="M139" s="25">
        <v>304.52920499999999</v>
      </c>
      <c r="N139" s="25">
        <v>316.79480000000001</v>
      </c>
      <c r="O139" s="25">
        <v>329.59420799999998</v>
      </c>
      <c r="P139" s="25">
        <v>343.62762500000002</v>
      </c>
      <c r="Q139" s="25">
        <v>355.73928799999999</v>
      </c>
      <c r="R139" s="25">
        <v>369.76223800000002</v>
      </c>
      <c r="S139" s="25">
        <v>382.40982100000002</v>
      </c>
      <c r="T139" s="25">
        <v>396.13433800000001</v>
      </c>
      <c r="U139" s="25">
        <v>409.52645899999999</v>
      </c>
      <c r="V139" s="25">
        <v>422.994843</v>
      </c>
      <c r="W139" s="25">
        <v>438.84182700000002</v>
      </c>
      <c r="X139" s="25">
        <v>456.297821</v>
      </c>
      <c r="Y139" s="25">
        <v>476.00836199999998</v>
      </c>
      <c r="Z139" s="25">
        <v>492.83099399999998</v>
      </c>
      <c r="AA139" s="25">
        <v>509.38894699999997</v>
      </c>
      <c r="AB139" s="25">
        <v>528.25341800000001</v>
      </c>
      <c r="AC139" s="25">
        <v>545.24987799999997</v>
      </c>
      <c r="AD139" s="25">
        <v>562.849243</v>
      </c>
      <c r="AE139" s="25">
        <v>580.84442100000001</v>
      </c>
      <c r="AF139" s="25">
        <v>600.77288799999997</v>
      </c>
      <c r="AG139" s="25">
        <v>618.72406000000001</v>
      </c>
      <c r="AH139" s="25">
        <v>640.27752699999996</v>
      </c>
      <c r="AI139" s="25">
        <v>664.44744900000001</v>
      </c>
      <c r="AJ139" s="25">
        <v>686.93627900000001</v>
      </c>
      <c r="AK139" s="25">
        <v>711.235229</v>
      </c>
      <c r="AL139" s="26">
        <v>4.3704E-2</v>
      </c>
    </row>
    <row r="140" spans="1:38" s="21" customFormat="1" ht="15" customHeight="1" x14ac:dyDescent="0.25">
      <c r="A140" s="23" t="s">
        <v>134</v>
      </c>
      <c r="B140" s="24" t="s">
        <v>19</v>
      </c>
      <c r="C140" s="25">
        <v>456.33264200000002</v>
      </c>
      <c r="D140" s="25">
        <v>516.011169</v>
      </c>
      <c r="E140" s="25">
        <v>533.66143799999998</v>
      </c>
      <c r="F140" s="25">
        <v>558.79480000000001</v>
      </c>
      <c r="G140" s="25">
        <v>649.36541699999998</v>
      </c>
      <c r="H140" s="25">
        <v>695.77966300000003</v>
      </c>
      <c r="I140" s="25">
        <v>719.14770499999997</v>
      </c>
      <c r="J140" s="25">
        <v>736.49926800000003</v>
      </c>
      <c r="K140" s="25">
        <v>756.60485800000004</v>
      </c>
      <c r="L140" s="25">
        <v>761.573669</v>
      </c>
      <c r="M140" s="25">
        <v>769.09692399999994</v>
      </c>
      <c r="N140" s="25">
        <v>782.571777</v>
      </c>
      <c r="O140" s="25">
        <v>798.53100600000005</v>
      </c>
      <c r="P140" s="25">
        <v>818.23278800000003</v>
      </c>
      <c r="Q140" s="25">
        <v>833.72699</v>
      </c>
      <c r="R140" s="25">
        <v>857.96020499999997</v>
      </c>
      <c r="S140" s="25">
        <v>876.41900599999997</v>
      </c>
      <c r="T140" s="25">
        <v>897.456909</v>
      </c>
      <c r="U140" s="25">
        <v>922.211365</v>
      </c>
      <c r="V140" s="25">
        <v>944.50622599999997</v>
      </c>
      <c r="W140" s="25">
        <v>968.990906</v>
      </c>
      <c r="X140" s="25">
        <v>1006.955872</v>
      </c>
      <c r="Y140" s="25">
        <v>1035.600586</v>
      </c>
      <c r="Z140" s="25">
        <v>1068.04187</v>
      </c>
      <c r="AA140" s="25">
        <v>1103.399414</v>
      </c>
      <c r="AB140" s="25">
        <v>1140.9414059999999</v>
      </c>
      <c r="AC140" s="25">
        <v>1176.779419</v>
      </c>
      <c r="AD140" s="25">
        <v>1214.596436</v>
      </c>
      <c r="AE140" s="25">
        <v>1254.8079829999999</v>
      </c>
      <c r="AF140" s="25">
        <v>1296.197388</v>
      </c>
      <c r="AG140" s="25">
        <v>1333.0203859999999</v>
      </c>
      <c r="AH140" s="25">
        <v>1383.5179439999999</v>
      </c>
      <c r="AI140" s="25">
        <v>1440.099121</v>
      </c>
      <c r="AJ140" s="25">
        <v>1492.2380370000001</v>
      </c>
      <c r="AK140" s="25">
        <v>1547.4068600000001</v>
      </c>
      <c r="AL140" s="26">
        <v>3.3839000000000001E-2</v>
      </c>
    </row>
    <row r="141" spans="1:38" s="21" customFormat="1" ht="15" customHeight="1" x14ac:dyDescent="0.25">
      <c r="A141" s="23" t="s">
        <v>135</v>
      </c>
      <c r="B141" s="24" t="s">
        <v>83</v>
      </c>
      <c r="C141" s="25">
        <v>1022.755676</v>
      </c>
      <c r="D141" s="25">
        <v>1115.575439</v>
      </c>
      <c r="E141" s="25">
        <v>1161.8955080000001</v>
      </c>
      <c r="F141" s="25">
        <v>1220.429077</v>
      </c>
      <c r="G141" s="25">
        <v>1363.920288</v>
      </c>
      <c r="H141" s="25">
        <v>1439.182861</v>
      </c>
      <c r="I141" s="25">
        <v>1491.6411129999999</v>
      </c>
      <c r="J141" s="25">
        <v>1541.5505370000001</v>
      </c>
      <c r="K141" s="25">
        <v>1596.283813</v>
      </c>
      <c r="L141" s="25">
        <v>1634.179443</v>
      </c>
      <c r="M141" s="25">
        <v>1665.2288820000001</v>
      </c>
      <c r="N141" s="25">
        <v>1707.6345209999999</v>
      </c>
      <c r="O141" s="25">
        <v>1752.0878909999999</v>
      </c>
      <c r="P141" s="25">
        <v>1803.6060789999999</v>
      </c>
      <c r="Q141" s="25">
        <v>1846.954712</v>
      </c>
      <c r="R141" s="25">
        <v>1902.785034</v>
      </c>
      <c r="S141" s="25">
        <v>1950.7463379999999</v>
      </c>
      <c r="T141" s="25">
        <v>2003.112183</v>
      </c>
      <c r="U141" s="25">
        <v>2059.564453</v>
      </c>
      <c r="V141" s="25">
        <v>2114.0966800000001</v>
      </c>
      <c r="W141" s="25">
        <v>2175.4313959999999</v>
      </c>
      <c r="X141" s="25">
        <v>2252.0676269999999</v>
      </c>
      <c r="Y141" s="25">
        <v>2322.9121089999999</v>
      </c>
      <c r="Z141" s="25">
        <v>2394.9880370000001</v>
      </c>
      <c r="AA141" s="25">
        <v>2469.2189939999998</v>
      </c>
      <c r="AB141" s="25">
        <v>2549.445557</v>
      </c>
      <c r="AC141" s="25">
        <v>2626.8317870000001</v>
      </c>
      <c r="AD141" s="25">
        <v>2707.3679200000001</v>
      </c>
      <c r="AE141" s="25">
        <v>2792.4570309999999</v>
      </c>
      <c r="AF141" s="25">
        <v>2882.7685550000001</v>
      </c>
      <c r="AG141" s="25">
        <v>2965.9670409999999</v>
      </c>
      <c r="AH141" s="25">
        <v>3070.258057</v>
      </c>
      <c r="AI141" s="25">
        <v>3186.1599120000001</v>
      </c>
      <c r="AJ141" s="25">
        <v>3294.8549800000001</v>
      </c>
      <c r="AK141" s="25">
        <v>3406.3078609999998</v>
      </c>
      <c r="AL141" s="26">
        <v>3.4404999999999998E-2</v>
      </c>
    </row>
    <row r="142" spans="1:38" s="21" customFormat="1" ht="15" customHeight="1" x14ac:dyDescent="0.25">
      <c r="A142" s="23" t="s">
        <v>136</v>
      </c>
      <c r="B142" s="24" t="s">
        <v>85</v>
      </c>
      <c r="C142" s="25">
        <v>0.17177899999999999</v>
      </c>
      <c r="D142" s="25">
        <v>0.22597700000000001</v>
      </c>
      <c r="E142" s="25">
        <v>1.1626000000000001</v>
      </c>
      <c r="F142" s="25">
        <v>1.5324150000000001</v>
      </c>
      <c r="G142" s="25">
        <v>2.0605899999999999</v>
      </c>
      <c r="H142" s="25">
        <v>2.601963</v>
      </c>
      <c r="I142" s="25">
        <v>3.2585459999999999</v>
      </c>
      <c r="J142" s="25">
        <v>4.4482179999999998</v>
      </c>
      <c r="K142" s="25">
        <v>5.7166699999999997</v>
      </c>
      <c r="L142" s="25">
        <v>6.8220070000000002</v>
      </c>
      <c r="M142" s="25">
        <v>7.1466830000000003</v>
      </c>
      <c r="N142" s="25">
        <v>7.7874059999999998</v>
      </c>
      <c r="O142" s="25">
        <v>8.2027629999999991</v>
      </c>
      <c r="P142" s="25">
        <v>8.6171039999999994</v>
      </c>
      <c r="Q142" s="25">
        <v>8.9656590000000005</v>
      </c>
      <c r="R142" s="25">
        <v>9.0318159999999992</v>
      </c>
      <c r="S142" s="25">
        <v>9.2402309999999996</v>
      </c>
      <c r="T142" s="25">
        <v>9.7317319999999992</v>
      </c>
      <c r="U142" s="25">
        <v>10.317613</v>
      </c>
      <c r="V142" s="25">
        <v>10.863383000000001</v>
      </c>
      <c r="W142" s="25">
        <v>11.284810999999999</v>
      </c>
      <c r="X142" s="25">
        <v>11.928769000000001</v>
      </c>
      <c r="Y142" s="25">
        <v>12.375463</v>
      </c>
      <c r="Z142" s="25">
        <v>12.782006000000001</v>
      </c>
      <c r="AA142" s="25">
        <v>13.109090999999999</v>
      </c>
      <c r="AB142" s="25">
        <v>13.323460000000001</v>
      </c>
      <c r="AC142" s="25">
        <v>13.456027000000001</v>
      </c>
      <c r="AD142" s="25">
        <v>13.526736</v>
      </c>
      <c r="AE142" s="25">
        <v>13.285348000000001</v>
      </c>
      <c r="AF142" s="25">
        <v>13.770208999999999</v>
      </c>
      <c r="AG142" s="25">
        <v>14.119766</v>
      </c>
      <c r="AH142" s="25">
        <v>14.244237</v>
      </c>
      <c r="AI142" s="25">
        <v>13.247375999999999</v>
      </c>
      <c r="AJ142" s="25">
        <v>11.723658</v>
      </c>
      <c r="AK142" s="25">
        <v>11.580465999999999</v>
      </c>
      <c r="AL142" s="26">
        <v>0.12669900000000001</v>
      </c>
    </row>
    <row r="143" spans="1:38" s="21" customFormat="1" ht="15" customHeight="1" x14ac:dyDescent="0.25">
      <c r="A143" s="23" t="s">
        <v>137</v>
      </c>
      <c r="B143" s="24" t="s">
        <v>87</v>
      </c>
      <c r="C143" s="25">
        <v>1022.927429</v>
      </c>
      <c r="D143" s="25">
        <v>1115.8013920000001</v>
      </c>
      <c r="E143" s="25">
        <v>1163.0581050000001</v>
      </c>
      <c r="F143" s="25">
        <v>1221.9614260000001</v>
      </c>
      <c r="G143" s="25">
        <v>1365.9808350000001</v>
      </c>
      <c r="H143" s="25">
        <v>1441.7847899999999</v>
      </c>
      <c r="I143" s="25">
        <v>1494.8995359999999</v>
      </c>
      <c r="J143" s="25">
        <v>1545.9989009999999</v>
      </c>
      <c r="K143" s="25">
        <v>1602.000366</v>
      </c>
      <c r="L143" s="25">
        <v>1641.0014650000001</v>
      </c>
      <c r="M143" s="25">
        <v>1672.3756100000001</v>
      </c>
      <c r="N143" s="25">
        <v>1715.4217530000001</v>
      </c>
      <c r="O143" s="25">
        <v>1760.290894</v>
      </c>
      <c r="P143" s="25">
        <v>1812.2230219999999</v>
      </c>
      <c r="Q143" s="25">
        <v>1855.920288</v>
      </c>
      <c r="R143" s="25">
        <v>1911.81665</v>
      </c>
      <c r="S143" s="25">
        <v>1959.986572</v>
      </c>
      <c r="T143" s="25">
        <v>2012.8438719999999</v>
      </c>
      <c r="U143" s="25">
        <v>2069.8820799999999</v>
      </c>
      <c r="V143" s="25">
        <v>2124.9602049999999</v>
      </c>
      <c r="W143" s="25">
        <v>2186.7160640000002</v>
      </c>
      <c r="X143" s="25">
        <v>2263.9965820000002</v>
      </c>
      <c r="Y143" s="25">
        <v>2335.2875979999999</v>
      </c>
      <c r="Z143" s="25">
        <v>2407.7700199999999</v>
      </c>
      <c r="AA143" s="25">
        <v>2482.328125</v>
      </c>
      <c r="AB143" s="25">
        <v>2562.7687989999999</v>
      </c>
      <c r="AC143" s="25">
        <v>2640.2878420000002</v>
      </c>
      <c r="AD143" s="25">
        <v>2720.8945309999999</v>
      </c>
      <c r="AE143" s="25">
        <v>2805.7426759999998</v>
      </c>
      <c r="AF143" s="25">
        <v>2896.538818</v>
      </c>
      <c r="AG143" s="25">
        <v>2980.086914</v>
      </c>
      <c r="AH143" s="25">
        <v>3084.501953</v>
      </c>
      <c r="AI143" s="25">
        <v>3199.407471</v>
      </c>
      <c r="AJ143" s="25">
        <v>3306.578857</v>
      </c>
      <c r="AK143" s="25">
        <v>3417.8884280000002</v>
      </c>
      <c r="AL143" s="26">
        <v>3.4505000000000001E-2</v>
      </c>
    </row>
    <row r="144" spans="1:38" s="21" customFormat="1" ht="15" customHeight="1" x14ac:dyDescent="0.25">
      <c r="A144" s="23"/>
      <c r="B144" s="38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6"/>
    </row>
    <row r="145" spans="1:38" s="36" customFormat="1" ht="15" customHeight="1" x14ac:dyDescent="0.25">
      <c r="A145" s="34"/>
      <c r="B145" s="39" t="s">
        <v>181</v>
      </c>
      <c r="C145" s="35">
        <v>0</v>
      </c>
      <c r="D145" s="35">
        <v>0</v>
      </c>
      <c r="E145" s="35">
        <v>0</v>
      </c>
      <c r="F145" s="35">
        <v>0</v>
      </c>
      <c r="G145" s="35">
        <v>15</v>
      </c>
      <c r="H145" s="35">
        <f>G145+10</f>
        <v>25</v>
      </c>
      <c r="I145" s="35">
        <f t="shared" ref="I145:AK145" si="0">H145+10</f>
        <v>35</v>
      </c>
      <c r="J145" s="35">
        <f t="shared" si="0"/>
        <v>45</v>
      </c>
      <c r="K145" s="35">
        <f t="shared" si="0"/>
        <v>55</v>
      </c>
      <c r="L145" s="35">
        <f t="shared" si="0"/>
        <v>65</v>
      </c>
      <c r="M145" s="35">
        <f t="shared" si="0"/>
        <v>75</v>
      </c>
      <c r="N145" s="35">
        <f t="shared" si="0"/>
        <v>85</v>
      </c>
      <c r="O145" s="35">
        <f t="shared" si="0"/>
        <v>95</v>
      </c>
      <c r="P145" s="35">
        <f t="shared" si="0"/>
        <v>105</v>
      </c>
      <c r="Q145" s="35">
        <f t="shared" si="0"/>
        <v>115</v>
      </c>
      <c r="R145" s="35">
        <f t="shared" si="0"/>
        <v>125</v>
      </c>
      <c r="S145" s="35">
        <f t="shared" si="0"/>
        <v>135</v>
      </c>
      <c r="T145" s="35">
        <f t="shared" si="0"/>
        <v>145</v>
      </c>
      <c r="U145" s="35">
        <f t="shared" si="0"/>
        <v>155</v>
      </c>
      <c r="V145" s="35">
        <f t="shared" si="0"/>
        <v>165</v>
      </c>
      <c r="W145" s="35">
        <f t="shared" si="0"/>
        <v>175</v>
      </c>
      <c r="X145" s="35">
        <f t="shared" si="0"/>
        <v>185</v>
      </c>
      <c r="Y145" s="35">
        <f t="shared" si="0"/>
        <v>195</v>
      </c>
      <c r="Z145" s="35">
        <f t="shared" si="0"/>
        <v>205</v>
      </c>
      <c r="AA145" s="35">
        <f t="shared" si="0"/>
        <v>215</v>
      </c>
      <c r="AB145" s="35">
        <f t="shared" si="0"/>
        <v>225</v>
      </c>
      <c r="AC145" s="35">
        <f t="shared" si="0"/>
        <v>235</v>
      </c>
      <c r="AD145" s="35">
        <f t="shared" si="0"/>
        <v>245</v>
      </c>
      <c r="AE145" s="35">
        <f t="shared" si="0"/>
        <v>255</v>
      </c>
      <c r="AF145" s="35">
        <f t="shared" si="0"/>
        <v>265</v>
      </c>
      <c r="AG145" s="35">
        <f t="shared" si="0"/>
        <v>275</v>
      </c>
      <c r="AH145" s="35">
        <f t="shared" si="0"/>
        <v>285</v>
      </c>
      <c r="AI145" s="35">
        <f t="shared" si="0"/>
        <v>295</v>
      </c>
      <c r="AJ145" s="35">
        <f t="shared" si="0"/>
        <v>305</v>
      </c>
      <c r="AK145" s="35">
        <f t="shared" si="0"/>
        <v>315</v>
      </c>
      <c r="AL145" s="35"/>
    </row>
    <row r="146" spans="1:38" s="36" customFormat="1" ht="15" customHeight="1" x14ac:dyDescent="0.25">
      <c r="A146" s="34"/>
      <c r="B146" s="39" t="s">
        <v>212</v>
      </c>
      <c r="C146" s="35">
        <f>C145*C51/C118</f>
        <v>0</v>
      </c>
      <c r="D146" s="35">
        <f>D145*D51/D118</f>
        <v>0</v>
      </c>
      <c r="E146" s="35">
        <f>E145*E51/E118</f>
        <v>0</v>
      </c>
      <c r="F146" s="35">
        <f>F145*F51/F118</f>
        <v>0</v>
      </c>
      <c r="G146" s="35">
        <f>G145*G51/G118</f>
        <v>13.973133897592593</v>
      </c>
      <c r="H146" s="35">
        <f>H145*H51/H118</f>
        <v>22.726753795899782</v>
      </c>
      <c r="I146" s="35">
        <f>I145*I51/I118</f>
        <v>31.068100039961386</v>
      </c>
      <c r="J146" s="35">
        <f>J145*J51/J118</f>
        <v>38.982197105871258</v>
      </c>
      <c r="K146" s="35">
        <f>K145*K51/K118</f>
        <v>46.515721758207953</v>
      </c>
      <c r="L146" s="35">
        <f>L145*L51/L118</f>
        <v>53.691191446028512</v>
      </c>
      <c r="M146" s="35">
        <f>M145*M51/M118</f>
        <v>60.562851671579587</v>
      </c>
      <c r="N146" s="35">
        <f>N145*N51/N118</f>
        <v>67.12677383787009</v>
      </c>
      <c r="O146" s="35">
        <f>O145*O51/O118</f>
        <v>73.439586316104013</v>
      </c>
      <c r="P146" s="35">
        <f>P145*P51/P118</f>
        <v>79.474413682164851</v>
      </c>
      <c r="Q146" s="35">
        <f>Q145*Q51/Q118</f>
        <v>85.213847791886849</v>
      </c>
      <c r="R146" s="35">
        <f>R145*R51/R118</f>
        <v>90.64447117590349</v>
      </c>
      <c r="S146" s="35">
        <f>S145*S51/S118</f>
        <v>95.79098316567044</v>
      </c>
      <c r="T146" s="35">
        <f>T145*T51/T118</f>
        <v>100.64972654988776</v>
      </c>
      <c r="U146" s="35">
        <f>U145*U51/U118</f>
        <v>105.23161750290654</v>
      </c>
      <c r="V146" s="35">
        <f>V145*V51/V118</f>
        <v>109.54075208209585</v>
      </c>
      <c r="W146" s="35">
        <f>W145*W51/W118</f>
        <v>113.57866830336974</v>
      </c>
      <c r="X146" s="35">
        <f>X145*X51/X118</f>
        <v>117.37859590688247</v>
      </c>
      <c r="Y146" s="35">
        <f>Y145*Y51/Y118</f>
        <v>120.96212493297023</v>
      </c>
      <c r="Z146" s="35">
        <f>Z145*Z51/Z118</f>
        <v>124.31021102529814</v>
      </c>
      <c r="AA146" s="35">
        <f>AA145*AA51/AA118</f>
        <v>127.4242191598531</v>
      </c>
      <c r="AB146" s="35">
        <f>AB145*AB51/AB118</f>
        <v>130.30110213235176</v>
      </c>
      <c r="AC146" s="35">
        <f>AC145*AC51/AC118</f>
        <v>132.95249026043365</v>
      </c>
      <c r="AD146" s="35">
        <f>AD145*AD51/AD118</f>
        <v>135.36477764517926</v>
      </c>
      <c r="AE146" s="35">
        <f>AE145*AE51/AE118</f>
        <v>137.55818133325289</v>
      </c>
      <c r="AF146" s="35">
        <f>AF145*AF51/AF118</f>
        <v>139.53332794815461</v>
      </c>
      <c r="AG146" s="35">
        <f>AG145*AG51/AG118</f>
        <v>141.33150313019613</v>
      </c>
      <c r="AH146" s="35">
        <f>AH145*AH51/AH118</f>
        <v>142.92471883282721</v>
      </c>
      <c r="AI146" s="35">
        <f>AI145*AI51/AI118</f>
        <v>144.30426417174598</v>
      </c>
      <c r="AJ146" s="35">
        <f>AJ145*AJ51/AJ118</f>
        <v>145.52893583822583</v>
      </c>
      <c r="AK146" s="35">
        <f>AK145*AK51/AK118</f>
        <v>146.56664052221566</v>
      </c>
      <c r="AL146" s="35"/>
    </row>
    <row r="147" spans="1:38" s="36" customFormat="1" ht="22.2" customHeight="1" x14ac:dyDescent="0.25">
      <c r="A147" s="20"/>
      <c r="B147" s="103" t="s">
        <v>213</v>
      </c>
      <c r="C147" s="42">
        <v>0</v>
      </c>
      <c r="D147" s="42">
        <v>0</v>
      </c>
      <c r="E147" s="42">
        <v>0</v>
      </c>
      <c r="F147" s="42">
        <v>0</v>
      </c>
      <c r="G147" s="42">
        <f>-0.00000000616*G145^5+0.00000600406*G145^4-0.0020224*G145^3+0.24122*G145^2+4.085*G145-13</f>
        <v>96.023177787500003</v>
      </c>
      <c r="H147" s="42">
        <f>-0.00000000616*H145^5+0.00000600406*H145^4-0.0020224*H145^3+0.24122*H145^2+4.085*H145-13</f>
        <v>210.5726796875</v>
      </c>
      <c r="I147" s="42">
        <f>-0.00000000616*I145^5+0.00000600406*I145^4-0.0020224*I145^3+0.24122*I145^2+4.085*I145-13</f>
        <v>347.4454077874999</v>
      </c>
      <c r="J147" s="42">
        <f>-0.00000000616*J145^5+0.00000600406*J145^4-0.0020224*J145^3+0.24122*J145^2+4.085*J145-13</f>
        <v>498.48800528749996</v>
      </c>
      <c r="K147" s="42">
        <f>-0.00000000616*K145^5+0.00000600406*K145^4-0.0020224*K145^3+0.24122*K145^2+4.085*K145-13</f>
        <v>656.72936978749999</v>
      </c>
      <c r="L147" s="42">
        <f>-0.00000000616*L145^5+0.00000600406*L145^4-0.0020224*L145^3+0.24122*L145^2+4.085*L145-13</f>
        <v>816.30673328749992</v>
      </c>
      <c r="M147" s="42">
        <f>-0.00000000616*M145^5+0.00000600406*M145^4-0.0020224*M145^3+0.24122*M145^2+4.085*M145-13</f>
        <v>972.39174218749997</v>
      </c>
      <c r="N147" s="42">
        <f>-0.00000000616*N145^5+0.00000600406*N145^4-0.0020224*N145^3+0.24122*N145^2+4.085*N145-13</f>
        <v>1121.1165372874998</v>
      </c>
      <c r="O147" s="42">
        <f>-0.00000000616*O145^5+0.00000600406*O145^4-0.0020224*O145^3+0.24122*O145^2+4.085*O145-13</f>
        <v>1259.4998337874997</v>
      </c>
      <c r="P147" s="42">
        <f>-0.00000000616*P145^5+0.00000600406*P145^4-0.0020224*P145^3+0.24122*P145^2+4.085*P145-13</f>
        <v>1385.3730012874998</v>
      </c>
      <c r="Q147" s="42">
        <f>-0.00000000616*Q145^5+0.00000600406*Q145^4-0.0020224*Q145^3+0.24122*Q145^2+4.085*Q145-13</f>
        <v>1497.3061437874994</v>
      </c>
      <c r="R147" s="42">
        <f>-0.00000000616*R145^5+0.00000600406*R145^4-0.0020224*R145^3+0.24122*R145^2+4.085*R145-13</f>
        <v>1594.5341796874995</v>
      </c>
      <c r="S147" s="42">
        <f>-0.00000000616*S145^5+0.00000600406*S145^4-0.0020224*S145^3+0.24122*S145^2+4.085*S145-13</f>
        <v>1676.8829217874995</v>
      </c>
      <c r="T147" s="42">
        <f>-0.00000000616*T145^5+0.00000600406*T145^4-0.0020224*T145^3+0.24122*T145^2+4.085*T145-13</f>
        <v>1744.6951572874998</v>
      </c>
      <c r="U147" s="42">
        <f>-0.00000000616*U145^5+0.00000600406*U145^4-0.0020224*U145^3+0.24122*U145^2+4.085*U145-13</f>
        <v>1798.7567277874994</v>
      </c>
      <c r="V147" s="42">
        <f>-0.00000000616*V145^5+0.00000600406*V145^4-0.0020224*V145^3+0.24122*V145^2+4.085*V145-13</f>
        <v>1840.2226092874994</v>
      </c>
      <c r="W147" s="42">
        <f>-0.00000000616*W145^5+0.00000600406*W145^4-0.0020224*W145^3+0.24122*W145^2+4.085*W145-13</f>
        <v>1870.5429921874984</v>
      </c>
      <c r="X147" s="42">
        <f>-0.00000000616*X145^5+0.00000600406*X145^4-0.0020224*X145^3+0.24122*X145^2+4.085*X145-13</f>
        <v>1891.3893612874986</v>
      </c>
      <c r="Y147" s="42">
        <f>-0.00000000616*Y145^5+0.00000600406*Y145^4-0.0020224*Y145^3+0.24122*Y145^2+4.085*Y145-13</f>
        <v>1904.5805757874998</v>
      </c>
      <c r="Z147" s="42">
        <f>-0.00000000616*Z145^5+0.00000600406*Z145^4-0.0020224*Z145^3+0.24122*Z145^2+4.085*Z145-13</f>
        <v>1912.0089492874984</v>
      </c>
      <c r="AA147" s="42">
        <f>-0.00000000616*AA145^5+0.00000600406*AA145^4-0.0020224*AA145^3+0.24122*AA145^2+4.085*AA145-13</f>
        <v>1915.5663297874985</v>
      </c>
      <c r="AB147" s="42">
        <f>-0.00000000616*AB145^5+0.00000600406*AB145^4-0.0020224*AB145^3+0.24122*AB145^2+4.085*AB145-13</f>
        <v>1917.0701796874982</v>
      </c>
      <c r="AC147" s="42">
        <f>-0.00000000616*AC145^5+0.00000600406*AC145^4-0.0020224*AC145^3+0.24122*AC145^2+4.085*AC145-13</f>
        <v>1918.1896557874966</v>
      </c>
      <c r="AD147" s="42">
        <f>-0.00000000616*AD145^5+0.00000600406*AD145^4-0.0020224*AD145^3+0.24122*AD145^2+4.085*AD145-13</f>
        <v>1920.3716892874957</v>
      </c>
      <c r="AE147" s="42">
        <f>-0.00000000616*AE145^5+0.00000600406*AE145^4-0.0020224*AE145^3+0.24122*AE145^2+4.085*AE145-13</f>
        <v>1924.7670657874994</v>
      </c>
      <c r="AF147" s="42">
        <f>-0.00000000616*AF145^5+0.00000600406*AF145^4-0.0020224*AF145^3+0.24122*AF145^2+4.085*AF145-13</f>
        <v>1932.1565052874998</v>
      </c>
      <c r="AG147" s="42">
        <f>-0.00000000616*AG145^5+0.00000600406*AG145^4-0.0020224*AG145^3+0.24122*AG145^2+4.085*AG145-13</f>
        <v>1942.8767421874982</v>
      </c>
      <c r="AH147" s="42">
        <f>-0.00000000616*AH145^5+0.00000600406*AH145^4-0.0020224*AH145^3+0.24122*AH145^2+4.085*AH145-13</f>
        <v>1956.7466052874965</v>
      </c>
      <c r="AI147" s="42">
        <f>-0.00000000616*AI145^5+0.00000600406*AI145^4-0.0020224*AI145^3+0.24122*AI145^2+4.085*AI145-13</f>
        <v>1972.9930977875003</v>
      </c>
      <c r="AJ147" s="42">
        <f>-0.00000000616*AJ145^5+0.00000600406*AJ145^4-0.0020224*AJ145^3+0.24122*AJ145^2+4.085*AJ145-13</f>
        <v>1990.1774772874967</v>
      </c>
      <c r="AK147" s="42">
        <f>-0.00000000616*AK145^5+0.00000600406*AK145^4-0.0020224*AK145^3+0.24122*AK145^2+4.085*AK145-13</f>
        <v>2006.1213357875008</v>
      </c>
      <c r="AL147" s="35"/>
    </row>
    <row r="148" spans="1:38" s="53" customFormat="1" ht="15" customHeight="1" x14ac:dyDescent="0.25">
      <c r="A148" s="49" t="s">
        <v>169</v>
      </c>
      <c r="B148" s="50" t="s">
        <v>187</v>
      </c>
      <c r="C148" s="51">
        <v>546.44335899999999</v>
      </c>
      <c r="D148" s="51">
        <v>494.593658</v>
      </c>
      <c r="E148" s="51">
        <v>524.87078899999995</v>
      </c>
      <c r="F148" s="51">
        <v>558.42370600000004</v>
      </c>
      <c r="G148" s="51">
        <v>534.69335899999999</v>
      </c>
      <c r="H148" s="51">
        <v>529.94378700000004</v>
      </c>
      <c r="I148" s="51">
        <v>537.11614999999995</v>
      </c>
      <c r="J148" s="51">
        <v>542.88775599999997</v>
      </c>
      <c r="K148" s="51">
        <v>534.56066899999996</v>
      </c>
      <c r="L148" s="51">
        <v>538.77191200000004</v>
      </c>
      <c r="M148" s="51">
        <v>538.18585199999995</v>
      </c>
      <c r="N148" s="51">
        <v>544.00842299999999</v>
      </c>
      <c r="O148" s="51">
        <v>553.48126200000002</v>
      </c>
      <c r="P148" s="51">
        <v>558.08386199999995</v>
      </c>
      <c r="Q148" s="51">
        <v>558.07153300000004</v>
      </c>
      <c r="R148" s="51">
        <v>560.79229699999996</v>
      </c>
      <c r="S148" s="51">
        <v>559.285889</v>
      </c>
      <c r="T148" s="51">
        <v>559.39123500000005</v>
      </c>
      <c r="U148" s="51">
        <v>565.12591599999996</v>
      </c>
      <c r="V148" s="51">
        <v>565.14929199999995</v>
      </c>
      <c r="W148" s="51">
        <v>570.00872800000002</v>
      </c>
      <c r="X148" s="51">
        <v>575.65533400000004</v>
      </c>
      <c r="Y148" s="51">
        <v>576.81243900000004</v>
      </c>
      <c r="Z148" s="51">
        <v>580.00848399999995</v>
      </c>
      <c r="AA148" s="51">
        <v>586.31182899999999</v>
      </c>
      <c r="AB148" s="51">
        <v>591.38800000000003</v>
      </c>
      <c r="AC148" s="51">
        <v>598.84362799999997</v>
      </c>
      <c r="AD148" s="51">
        <v>603.15045199999997</v>
      </c>
      <c r="AE148" s="51">
        <v>601.09265100000005</v>
      </c>
      <c r="AF148" s="51">
        <v>602.48010299999999</v>
      </c>
      <c r="AG148" s="51">
        <v>606.68298300000004</v>
      </c>
      <c r="AH148" s="51">
        <v>611.31634499999996</v>
      </c>
      <c r="AI148" s="51">
        <v>617.19506799999999</v>
      </c>
      <c r="AJ148" s="51">
        <v>618.72833300000002</v>
      </c>
      <c r="AK148" s="51">
        <v>627.59869400000002</v>
      </c>
      <c r="AL148" s="52">
        <v>7.2430000000000003E-3</v>
      </c>
    </row>
    <row r="149" spans="1:38" s="58" customFormat="1" ht="15" customHeight="1" x14ac:dyDescent="0.25">
      <c r="A149" s="54" t="s">
        <v>175</v>
      </c>
      <c r="B149" s="55" t="s">
        <v>176</v>
      </c>
      <c r="C149" s="56">
        <v>9.9699989999999996</v>
      </c>
      <c r="D149" s="56">
        <v>9.0154610000000002</v>
      </c>
      <c r="E149" s="56">
        <v>9.5673530000000007</v>
      </c>
      <c r="F149" s="56">
        <v>10.178958</v>
      </c>
      <c r="G149" s="56">
        <v>9.7463999999999995</v>
      </c>
      <c r="H149" s="56">
        <v>9.6598249999999997</v>
      </c>
      <c r="I149" s="56">
        <v>9.7905619999999995</v>
      </c>
      <c r="J149" s="56">
        <v>9.8957660000000001</v>
      </c>
      <c r="K149" s="56">
        <v>9.7439820000000008</v>
      </c>
      <c r="L149" s="56">
        <v>9.8207439999999995</v>
      </c>
      <c r="M149" s="56">
        <v>9.8100620000000003</v>
      </c>
      <c r="N149" s="56">
        <v>9.9161990000000007</v>
      </c>
      <c r="O149" s="56">
        <v>10.088870999999999</v>
      </c>
      <c r="P149" s="56">
        <v>10.172763</v>
      </c>
      <c r="Q149" s="56">
        <v>10.173712999999999</v>
      </c>
      <c r="R149" s="56">
        <v>10.223623999999999</v>
      </c>
      <c r="S149" s="56">
        <v>10.196405</v>
      </c>
      <c r="T149" s="56">
        <v>10.198323</v>
      </c>
      <c r="U149" s="56">
        <v>10.302854999999999</v>
      </c>
      <c r="V149" s="56">
        <v>10.303284</v>
      </c>
      <c r="W149" s="56">
        <v>10.391859999999999</v>
      </c>
      <c r="X149" s="56">
        <v>10.49479</v>
      </c>
      <c r="Y149" s="56">
        <v>10.515878000000001</v>
      </c>
      <c r="Z149" s="56">
        <v>10.574138</v>
      </c>
      <c r="AA149" s="56">
        <v>10.689033999999999</v>
      </c>
      <c r="AB149" s="56">
        <v>10.781563999999999</v>
      </c>
      <c r="AC149" s="56">
        <v>10.917464000000001</v>
      </c>
      <c r="AD149" s="56">
        <v>10.995972</v>
      </c>
      <c r="AE149" s="56">
        <v>10.958104000000001</v>
      </c>
      <c r="AF149" s="56">
        <v>10.983193999999999</v>
      </c>
      <c r="AG149" s="56">
        <v>11.059808</v>
      </c>
      <c r="AH149" s="56">
        <v>11.143978000000001</v>
      </c>
      <c r="AI149" s="56">
        <v>11.251142</v>
      </c>
      <c r="AJ149" s="56">
        <v>11.279088</v>
      </c>
      <c r="AK149" s="56">
        <v>11.440778</v>
      </c>
      <c r="AL149" s="57">
        <v>7.2459999999999998E-3</v>
      </c>
    </row>
    <row r="150" spans="1:38" s="62" customFormat="1" ht="15" customHeight="1" x14ac:dyDescent="0.25">
      <c r="A150" s="59"/>
      <c r="B150" s="60" t="s">
        <v>186</v>
      </c>
      <c r="C150" s="61">
        <f t="shared" ref="C150:R150" si="1">C148/C149</f>
        <v>54.808767683928558</v>
      </c>
      <c r="D150" s="61">
        <f t="shared" si="1"/>
        <v>54.860606462609063</v>
      </c>
      <c r="E150" s="61">
        <f t="shared" si="1"/>
        <v>54.86060658575051</v>
      </c>
      <c r="F150" s="61">
        <f t="shared" si="1"/>
        <v>54.860596340018304</v>
      </c>
      <c r="G150" s="61">
        <f t="shared" si="1"/>
        <v>54.860600734630225</v>
      </c>
      <c r="H150" s="61">
        <f t="shared" si="1"/>
        <v>54.860599130936642</v>
      </c>
      <c r="I150" s="61">
        <f t="shared" si="1"/>
        <v>54.860604529137341</v>
      </c>
      <c r="J150" s="61">
        <f t="shared" si="1"/>
        <v>54.860609678927325</v>
      </c>
      <c r="K150" s="61">
        <f t="shared" si="1"/>
        <v>54.860596930495142</v>
      </c>
      <c r="L150" s="61">
        <f t="shared" si="1"/>
        <v>54.860600378138365</v>
      </c>
      <c r="M150" s="61">
        <f t="shared" si="1"/>
        <v>54.860596395822974</v>
      </c>
      <c r="N150" s="61">
        <f t="shared" si="1"/>
        <v>54.860579441780054</v>
      </c>
      <c r="O150" s="61">
        <f t="shared" si="1"/>
        <v>54.860574785820937</v>
      </c>
      <c r="P150" s="61">
        <f t="shared" si="1"/>
        <v>54.86059804991033</v>
      </c>
      <c r="Q150" s="61">
        <f t="shared" si="1"/>
        <v>54.854263433615642</v>
      </c>
      <c r="R150" s="61">
        <f t="shared" si="1"/>
        <v>54.852594050798423</v>
      </c>
      <c r="S150" s="61">
        <f t="shared" ref="S150:AK150" si="2">S148/S149</f>
        <v>54.851282290179725</v>
      </c>
      <c r="T150" s="61">
        <f t="shared" si="2"/>
        <v>54.851296139571183</v>
      </c>
      <c r="U150" s="61">
        <f t="shared" si="2"/>
        <v>54.851389833206426</v>
      </c>
      <c r="V150" s="61">
        <f t="shared" si="2"/>
        <v>54.85137476556018</v>
      </c>
      <c r="W150" s="61">
        <f t="shared" si="2"/>
        <v>54.851463356896652</v>
      </c>
      <c r="X150" s="61">
        <f t="shared" si="2"/>
        <v>54.851534332749871</v>
      </c>
      <c r="Y150" s="61">
        <f t="shared" si="2"/>
        <v>54.851571975254942</v>
      </c>
      <c r="Z150" s="61">
        <f t="shared" si="2"/>
        <v>54.851609086244189</v>
      </c>
      <c r="AA150" s="61">
        <f t="shared" si="2"/>
        <v>54.851713354078584</v>
      </c>
      <c r="AB150" s="61">
        <f t="shared" si="2"/>
        <v>54.851782171863015</v>
      </c>
      <c r="AC150" s="61">
        <f t="shared" si="2"/>
        <v>54.851898572782098</v>
      </c>
      <c r="AD150" s="61">
        <f t="shared" si="2"/>
        <v>54.851945057699311</v>
      </c>
      <c r="AE150" s="61">
        <f t="shared" si="2"/>
        <v>54.853709273064027</v>
      </c>
      <c r="AF150" s="61">
        <f t="shared" si="2"/>
        <v>54.854726503055488</v>
      </c>
      <c r="AG150" s="61">
        <f t="shared" si="2"/>
        <v>54.854748201777106</v>
      </c>
      <c r="AH150" s="61">
        <f t="shared" si="2"/>
        <v>54.85620529760557</v>
      </c>
      <c r="AI150" s="61">
        <f t="shared" si="2"/>
        <v>54.85621530685507</v>
      </c>
      <c r="AJ150" s="61">
        <f t="shared" si="2"/>
        <v>54.856237756102267</v>
      </c>
      <c r="AK150" s="61">
        <f t="shared" si="2"/>
        <v>54.856295087624289</v>
      </c>
      <c r="AL150" s="61"/>
    </row>
    <row r="151" spans="1:38" s="67" customFormat="1" ht="15" customHeight="1" x14ac:dyDescent="0.25">
      <c r="A151" s="63" t="s">
        <v>177</v>
      </c>
      <c r="B151" s="64" t="s">
        <v>184</v>
      </c>
      <c r="C151" s="65">
        <v>2.9807429999999999</v>
      </c>
      <c r="D151" s="65">
        <v>3.583952</v>
      </c>
      <c r="E151" s="65">
        <v>3.7760229999999999</v>
      </c>
      <c r="F151" s="65">
        <v>4.2416879999999999</v>
      </c>
      <c r="G151" s="65">
        <v>4.6144559999999997</v>
      </c>
      <c r="H151" s="65">
        <v>4.6598649999999999</v>
      </c>
      <c r="I151" s="65">
        <v>4.8179210000000001</v>
      </c>
      <c r="J151" s="65">
        <v>5.0765209999999996</v>
      </c>
      <c r="K151" s="65">
        <v>5.3238469999999998</v>
      </c>
      <c r="L151" s="65">
        <v>5.6049410000000002</v>
      </c>
      <c r="M151" s="65">
        <v>5.7786819999999999</v>
      </c>
      <c r="N151" s="65">
        <v>5.9671019999999997</v>
      </c>
      <c r="O151" s="65">
        <v>6.104063</v>
      </c>
      <c r="P151" s="65">
        <v>6.31928</v>
      </c>
      <c r="Q151" s="65">
        <v>6.4503219999999999</v>
      </c>
      <c r="R151" s="65">
        <v>6.5809309999999996</v>
      </c>
      <c r="S151" s="65">
        <v>6.7474639999999999</v>
      </c>
      <c r="T151" s="65">
        <v>6.8757479999999997</v>
      </c>
      <c r="U151" s="65">
        <v>7.0411149999999996</v>
      </c>
      <c r="V151" s="65">
        <v>7.1876329999999999</v>
      </c>
      <c r="W151" s="65">
        <v>7.5204459999999997</v>
      </c>
      <c r="X151" s="65">
        <v>7.6963970000000002</v>
      </c>
      <c r="Y151" s="65">
        <v>7.9810189999999999</v>
      </c>
      <c r="Z151" s="65">
        <v>8.2461179999999992</v>
      </c>
      <c r="AA151" s="65">
        <v>8.4850709999999996</v>
      </c>
      <c r="AB151" s="65">
        <v>8.7349379999999996</v>
      </c>
      <c r="AC151" s="65">
        <v>9.0441880000000001</v>
      </c>
      <c r="AD151" s="65">
        <v>9.3359089999999991</v>
      </c>
      <c r="AE151" s="65">
        <v>9.6650050000000007</v>
      </c>
      <c r="AF151" s="65">
        <v>9.9716419999999992</v>
      </c>
      <c r="AG151" s="65">
        <v>10.306649</v>
      </c>
      <c r="AH151" s="65">
        <v>10.665474</v>
      </c>
      <c r="AI151" s="65">
        <v>11.126498</v>
      </c>
      <c r="AJ151" s="65">
        <v>11.539853000000001</v>
      </c>
      <c r="AK151" s="65">
        <v>12.038869</v>
      </c>
      <c r="AL151" s="66">
        <v>3.7400000000000003E-2</v>
      </c>
    </row>
    <row r="152" spans="1:38" s="67" customFormat="1" ht="15" customHeight="1" x14ac:dyDescent="0.25">
      <c r="A152" s="63"/>
      <c r="B152" s="68" t="s">
        <v>185</v>
      </c>
      <c r="C152" s="65">
        <f>C118</f>
        <v>2.88273</v>
      </c>
      <c r="D152" s="65">
        <f>D118</f>
        <v>3.4661050000000002</v>
      </c>
      <c r="E152" s="65">
        <f>E118</f>
        <v>3.6518600000000001</v>
      </c>
      <c r="F152" s="65">
        <f>F118</f>
        <v>4.1022119999999997</v>
      </c>
      <c r="G152" s="65">
        <f>G118</f>
        <v>4.4627239999999997</v>
      </c>
      <c r="H152" s="65">
        <f>H118</f>
        <v>4.5066389999999998</v>
      </c>
      <c r="I152" s="65">
        <f>I118</f>
        <v>4.6594980000000001</v>
      </c>
      <c r="J152" s="65">
        <f>J118</f>
        <v>4.9095950000000004</v>
      </c>
      <c r="K152" s="65">
        <f>K118</f>
        <v>5.1487879999999997</v>
      </c>
      <c r="L152" s="65">
        <f>L118</f>
        <v>5.4206399999999997</v>
      </c>
      <c r="M152" s="65">
        <f>M118</f>
        <v>5.5886659999999999</v>
      </c>
      <c r="N152" s="65">
        <f>N118</f>
        <v>5.7708909999999998</v>
      </c>
      <c r="O152" s="65">
        <f>O118</f>
        <v>5.9033480000000003</v>
      </c>
      <c r="P152" s="65">
        <f>P118</f>
        <v>6.1114889999999997</v>
      </c>
      <c r="Q152" s="65">
        <f>Q118</f>
        <v>6.2382220000000004</v>
      </c>
      <c r="R152" s="65">
        <f>R118</f>
        <v>6.3645360000000002</v>
      </c>
      <c r="S152" s="65">
        <f>S118</f>
        <v>6.5255939999999999</v>
      </c>
      <c r="T152" s="65">
        <f>T118</f>
        <v>6.6496589999999998</v>
      </c>
      <c r="U152" s="65">
        <f>U118</f>
        <v>6.8095889999999999</v>
      </c>
      <c r="V152" s="65">
        <f>V118</f>
        <v>6.9512890000000001</v>
      </c>
      <c r="W152" s="65">
        <f>W118</f>
        <v>7.2731579999999996</v>
      </c>
      <c r="X152" s="65">
        <f>X118</f>
        <v>7.4433239999999996</v>
      </c>
      <c r="Y152" s="65">
        <f>Y118</f>
        <v>7.7185870000000003</v>
      </c>
      <c r="Z152" s="65">
        <f>Z118</f>
        <v>7.9749679999999996</v>
      </c>
      <c r="AA152" s="65">
        <f>AA118</f>
        <v>8.2060650000000006</v>
      </c>
      <c r="AB152" s="65">
        <f>AB118</f>
        <v>8.4477150000000005</v>
      </c>
      <c r="AC152" s="65">
        <f>AC118</f>
        <v>8.7467959999999998</v>
      </c>
      <c r="AD152" s="65">
        <f>AD118</f>
        <v>9.0289249999999992</v>
      </c>
      <c r="AE152" s="65">
        <f>AE118</f>
        <v>9.3471989999999998</v>
      </c>
      <c r="AF152" s="65">
        <f>AF118</f>
        <v>9.6437530000000002</v>
      </c>
      <c r="AG152" s="65">
        <f>AG118</f>
        <v>9.967746</v>
      </c>
      <c r="AH152" s="65">
        <f>AH118</f>
        <v>10.314771</v>
      </c>
      <c r="AI152" s="65">
        <f>AI118</f>
        <v>10.760636</v>
      </c>
      <c r="AJ152" s="65">
        <f>AJ118</f>
        <v>11.160399</v>
      </c>
      <c r="AK152" s="65">
        <f>AK118</f>
        <v>11.643006</v>
      </c>
      <c r="AL152" s="69">
        <f>AL118</f>
        <v>3.7400000000000003E-2</v>
      </c>
    </row>
    <row r="153" spans="1:38" s="73" customFormat="1" ht="15" customHeight="1" x14ac:dyDescent="0.25">
      <c r="A153" s="70"/>
      <c r="B153" s="71" t="s">
        <v>182</v>
      </c>
      <c r="C153" s="72">
        <f>C151/C118</f>
        <v>1.0340000624408112</v>
      </c>
      <c r="D153" s="72">
        <f>D151/D118</f>
        <v>1.0339998355502791</v>
      </c>
      <c r="E153" s="72">
        <f>E151/E118</f>
        <v>1.0339999342800654</v>
      </c>
      <c r="F153" s="72">
        <f>F151/F118</f>
        <v>1.0340001930665699</v>
      </c>
      <c r="G153" s="72">
        <f>G151/G118</f>
        <v>1.0339998619677131</v>
      </c>
      <c r="H153" s="72">
        <f>H151/H118</f>
        <v>1.0340000607991899</v>
      </c>
      <c r="I153" s="72">
        <f>I151/I118</f>
        <v>1.0340000145938468</v>
      </c>
      <c r="J153" s="72">
        <f>J151/J118</f>
        <v>1.0339999531529585</v>
      </c>
      <c r="K153" s="72">
        <f>K151/K118</f>
        <v>1.0340000403978566</v>
      </c>
      <c r="L153" s="72">
        <f>L151/L118</f>
        <v>1.0339998597951534</v>
      </c>
      <c r="M153" s="72">
        <f>M151/M118</f>
        <v>1.034000242633931</v>
      </c>
      <c r="N153" s="72">
        <f>N151/N118</f>
        <v>1.0340001223381277</v>
      </c>
      <c r="O153" s="72">
        <f>O151/O118</f>
        <v>1.034000197853828</v>
      </c>
      <c r="P153" s="72">
        <f>P151/P118</f>
        <v>1.0340000611962159</v>
      </c>
      <c r="Q153" s="72">
        <f>Q151/Q118</f>
        <v>1.0340000724565428</v>
      </c>
      <c r="R153" s="72">
        <f>R151/R118</f>
        <v>1.0340001219256203</v>
      </c>
      <c r="S153" s="72">
        <f>S151/S118</f>
        <v>1.03399996996442</v>
      </c>
      <c r="T153" s="72">
        <f>T151/T118</f>
        <v>1.0340000893278889</v>
      </c>
      <c r="U153" s="72">
        <f>U151/U118</f>
        <v>1.0339999961818547</v>
      </c>
      <c r="V153" s="72">
        <f>V151/V118</f>
        <v>1.0340000250313286</v>
      </c>
      <c r="W153" s="72">
        <f>W151/W118</f>
        <v>1.0340000863448862</v>
      </c>
      <c r="X153" s="72">
        <f>X151/X118</f>
        <v>1.0339999978504228</v>
      </c>
      <c r="Y153" s="72">
        <f>Y151/Y118</f>
        <v>1.0340000054414105</v>
      </c>
      <c r="Z153" s="72">
        <f>Z151/Z118</f>
        <v>1.0340001364268796</v>
      </c>
      <c r="AA153" s="72">
        <f>AA151/AA118</f>
        <v>1.0339999744091717</v>
      </c>
      <c r="AB153" s="72">
        <f>AB151/AB118</f>
        <v>1.0340000816788917</v>
      </c>
      <c r="AC153" s="72">
        <f>AC151/AC118</f>
        <v>1.0340001070106128</v>
      </c>
      <c r="AD153" s="72">
        <f>AD151/AD118</f>
        <v>1.0340000609153359</v>
      </c>
      <c r="AE153" s="72">
        <f>AE151/AE118</f>
        <v>1.0340001320181587</v>
      </c>
      <c r="AF153" s="72">
        <f>AF151/AF118</f>
        <v>1.0340001449643099</v>
      </c>
      <c r="AG153" s="72">
        <f>AG151/AG118</f>
        <v>1.0339999634822155</v>
      </c>
      <c r="AH153" s="72">
        <f>AH151/AH118</f>
        <v>1.0340000762014008</v>
      </c>
      <c r="AI153" s="72">
        <f>AI151/AI118</f>
        <v>1.0340000349421725</v>
      </c>
      <c r="AJ153" s="72">
        <f>AJ151/AJ118</f>
        <v>1.0340000388874986</v>
      </c>
      <c r="AK153" s="72">
        <f>AK151/AK118</f>
        <v>1.0340000683672241</v>
      </c>
      <c r="AL153" s="72"/>
    </row>
    <row r="154" spans="1:38" s="73" customFormat="1" ht="15" customHeight="1" x14ac:dyDescent="0.25">
      <c r="A154" s="70"/>
      <c r="B154" s="71" t="s">
        <v>183</v>
      </c>
      <c r="C154" s="72">
        <f>0.001*C150/C153</f>
        <v>5.3006541947927546E-2</v>
      </c>
      <c r="D154" s="72">
        <f t="shared" ref="D154:AK154" si="3">0.001*D150/D153</f>
        <v>5.3056687802482169E-2</v>
      </c>
      <c r="E154" s="72">
        <f t="shared" si="3"/>
        <v>5.3056682855543748E-2</v>
      </c>
      <c r="F154" s="72">
        <f t="shared" si="3"/>
        <v>5.3056659667844307E-2</v>
      </c>
      <c r="G154" s="72">
        <f t="shared" si="3"/>
        <v>5.3056680907316467E-2</v>
      </c>
      <c r="H154" s="72">
        <f t="shared" si="3"/>
        <v>5.3056669153901483E-2</v>
      </c>
      <c r="I154" s="72">
        <f t="shared" si="3"/>
        <v>5.3056676745489674E-2</v>
      </c>
      <c r="J154" s="72">
        <f t="shared" si="3"/>
        <v>5.305668487860353E-2</v>
      </c>
      <c r="K154" s="72">
        <f t="shared" si="3"/>
        <v>5.3056668072649395E-2</v>
      </c>
      <c r="L154" s="72">
        <f t="shared" si="3"/>
        <v>5.3056680674025275E-2</v>
      </c>
      <c r="M154" s="72">
        <f t="shared" si="3"/>
        <v>5.3056657178411681E-2</v>
      </c>
      <c r="N154" s="72">
        <f t="shared" si="3"/>
        <v>5.3056646954476989E-2</v>
      </c>
      <c r="O154" s="72">
        <f t="shared" si="3"/>
        <v>5.3056638576752316E-2</v>
      </c>
      <c r="P154" s="72">
        <f t="shared" si="3"/>
        <v>5.305666808804934E-2</v>
      </c>
      <c r="Q154" s="72">
        <f t="shared" si="3"/>
        <v>5.3050541189319955E-2</v>
      </c>
      <c r="R154" s="72">
        <f t="shared" si="3"/>
        <v>5.3048924161291526E-2</v>
      </c>
      <c r="S154" s="72">
        <f t="shared" si="3"/>
        <v>5.3047663330267954E-2</v>
      </c>
      <c r="T154" s="72">
        <f t="shared" si="3"/>
        <v>5.3047670600517176E-2</v>
      </c>
      <c r="U154" s="72">
        <f t="shared" si="3"/>
        <v>5.3047765992021767E-2</v>
      </c>
      <c r="V154" s="72">
        <f t="shared" si="3"/>
        <v>5.304774993975292E-2</v>
      </c>
      <c r="W154" s="72">
        <f t="shared" si="3"/>
        <v>5.3047832472425144E-2</v>
      </c>
      <c r="X154" s="72">
        <f t="shared" si="3"/>
        <v>5.3047905654526537E-2</v>
      </c>
      <c r="Y154" s="72">
        <f t="shared" si="3"/>
        <v>5.3047941669825259E-2</v>
      </c>
      <c r="Z154" s="72">
        <f t="shared" si="3"/>
        <v>5.3047970840498122E-2</v>
      </c>
      <c r="AA154" s="72">
        <f t="shared" si="3"/>
        <v>5.3048079991898346E-2</v>
      </c>
      <c r="AB154" s="72">
        <f t="shared" si="3"/>
        <v>5.3048141043471615E-2</v>
      </c>
      <c r="AC154" s="72">
        <f t="shared" si="3"/>
        <v>5.3048252317268958E-2</v>
      </c>
      <c r="AD154" s="72">
        <f t="shared" si="3"/>
        <v>5.3048299638534156E-2</v>
      </c>
      <c r="AE154" s="72">
        <f t="shared" si="3"/>
        <v>5.3050002194874685E-2</v>
      </c>
      <c r="AF154" s="72">
        <f t="shared" si="3"/>
        <v>5.3050985311949725E-2</v>
      </c>
      <c r="AG154" s="72">
        <f t="shared" si="3"/>
        <v>5.3051015608397159E-2</v>
      </c>
      <c r="AH154" s="72">
        <f t="shared" si="3"/>
        <v>5.3052419008643062E-2</v>
      </c>
      <c r="AI154" s="72">
        <f t="shared" si="3"/>
        <v>5.3052430805694273E-2</v>
      </c>
      <c r="AJ154" s="72">
        <f t="shared" si="3"/>
        <v>5.3052452314337625E-2</v>
      </c>
      <c r="AK154" s="72">
        <f t="shared" si="3"/>
        <v>5.3052506248135109E-2</v>
      </c>
      <c r="AL154" s="72"/>
    </row>
    <row r="155" spans="1:38" s="77" customFormat="1" ht="15" customHeight="1" x14ac:dyDescent="0.25">
      <c r="A155" s="74"/>
      <c r="B155" s="75" t="s">
        <v>200</v>
      </c>
      <c r="C155" s="76">
        <f>C$146*C154</f>
        <v>0</v>
      </c>
      <c r="D155" s="76">
        <f>D$146*D154</f>
        <v>0</v>
      </c>
      <c r="E155" s="76">
        <f>E$146*E154</f>
        <v>0</v>
      </c>
      <c r="F155" s="76">
        <f>F$146*F154</f>
        <v>0</v>
      </c>
      <c r="G155" s="76">
        <f>G$146*G154</f>
        <v>0.74136810647977747</v>
      </c>
      <c r="H155" s="76">
        <f>H$146*H154</f>
        <v>1.2058058570912293</v>
      </c>
      <c r="I155" s="76">
        <f>I$146*I154</f>
        <v>1.6483701409167661</v>
      </c>
      <c r="J155" s="76">
        <f>J$146*J154</f>
        <v>2.0682661477218218</v>
      </c>
      <c r="K155" s="76">
        <f>K$146*K154</f>
        <v>2.4679692094849548</v>
      </c>
      <c r="L155" s="76">
        <f>L$146*L154</f>
        <v>2.848676399559892</v>
      </c>
      <c r="M155" s="76">
        <f>M$146*M154</f>
        <v>3.2132624588859948</v>
      </c>
      <c r="N155" s="76">
        <f>N$146*N154</f>
        <v>3.5615215407088958</v>
      </c>
      <c r="O155" s="76">
        <f>O$146*O154</f>
        <v>3.8964575883997354</v>
      </c>
      <c r="P155" s="76">
        <f>P$146*P154</f>
        <v>4.2166475882269481</v>
      </c>
      <c r="Q155" s="76">
        <f>Q$146*Q154</f>
        <v>4.520640742183935</v>
      </c>
      <c r="R155" s="76">
        <f>R$146*R154</f>
        <v>4.8085916770508801</v>
      </c>
      <c r="S155" s="76">
        <f>S$146*S154</f>
        <v>5.0814878250478506</v>
      </c>
      <c r="T155" s="76">
        <f>T$146*T154</f>
        <v>5.3392335400505742</v>
      </c>
      <c r="U155" s="76">
        <f>U$146*U154</f>
        <v>5.5823022202561283</v>
      </c>
      <c r="V155" s="76">
        <f>V$146*V154</f>
        <v>5.8108904246634898</v>
      </c>
      <c r="W155" s="76">
        <f>W$146*W154</f>
        <v>6.0251021685983019</v>
      </c>
      <c r="X155" s="76">
        <f>X$146*X154</f>
        <v>6.2266886815290956</v>
      </c>
      <c r="Y155" s="76">
        <f>Y$146*Y154</f>
        <v>6.4167917477023204</v>
      </c>
      <c r="Z155" s="76">
        <f>Z$146*Z154</f>
        <v>6.5944044496461842</v>
      </c>
      <c r="AA155" s="76">
        <f>AA$146*AA154</f>
        <v>6.7596101708970728</v>
      </c>
      <c r="AB155" s="76">
        <f>AB$146*AB154</f>
        <v>6.9122312440367963</v>
      </c>
      <c r="AC155" s="76">
        <f>AC$146*AC154</f>
        <v>7.0528972495447277</v>
      </c>
      <c r="AD155" s="76">
        <f>AD$146*AD154</f>
        <v>7.1808712850250194</v>
      </c>
      <c r="AE155" s="76">
        <f>AE$146*AE154</f>
        <v>7.2974618216520355</v>
      </c>
      <c r="AF155" s="76">
        <f>AF$146*AF154</f>
        <v>7.4023805315050142</v>
      </c>
      <c r="AG155" s="76">
        <f>AG$146*AG154</f>
        <v>7.4977797785182663</v>
      </c>
      <c r="AH155" s="76">
        <f>AH$146*AH154</f>
        <v>7.582502070211647</v>
      </c>
      <c r="AI155" s="76">
        <f>AI$146*AI154</f>
        <v>7.6556919899381812</v>
      </c>
      <c r="AJ155" s="76">
        <f>AJ$146*AJ154</f>
        <v>7.7206669289137757</v>
      </c>
      <c r="AK155" s="76">
        <f>AK$146*AK154</f>
        <v>7.7757276120730188</v>
      </c>
      <c r="AL155" s="76"/>
    </row>
    <row r="156" spans="1:38" s="73" customFormat="1" ht="15" customHeight="1" x14ac:dyDescent="0.25">
      <c r="A156" s="70"/>
      <c r="B156" s="71" t="s">
        <v>208</v>
      </c>
      <c r="C156" s="61">
        <f>C$155+C$51</f>
        <v>2.9334359999999999</v>
      </c>
      <c r="D156" s="61">
        <f>D155+D51</f>
        <v>3.4661050000000002</v>
      </c>
      <c r="E156" s="61">
        <f>E155+E51</f>
        <v>3.5723400000000001</v>
      </c>
      <c r="F156" s="61">
        <f>F155+F51</f>
        <v>3.9213200000000001</v>
      </c>
      <c r="G156" s="61">
        <f>G155+G51</f>
        <v>4.8985841064797775</v>
      </c>
      <c r="H156" s="61">
        <f>H155+H51</f>
        <v>5.3026568570912289</v>
      </c>
      <c r="I156" s="61">
        <f>I155+I51</f>
        <v>5.7844201409167662</v>
      </c>
      <c r="J156" s="61">
        <f>J155+J51</f>
        <v>6.3213061477218222</v>
      </c>
      <c r="K156" s="61">
        <f>K155+K51</f>
        <v>6.8225072094849546</v>
      </c>
      <c r="L156" s="61">
        <f>L155+L51</f>
        <v>7.3262243995598917</v>
      </c>
      <c r="M156" s="61">
        <f>M155+M51</f>
        <v>7.7261364588859944</v>
      </c>
      <c r="N156" s="61">
        <f>N155+N51</f>
        <v>8.1189485407088959</v>
      </c>
      <c r="O156" s="61">
        <f>O155+O51</f>
        <v>8.4600305883997358</v>
      </c>
      <c r="P156" s="61">
        <f>P155+P51</f>
        <v>8.842428588226948</v>
      </c>
      <c r="Q156" s="61">
        <f>Q155+Q51</f>
        <v>9.1431007421839361</v>
      </c>
      <c r="R156" s="61">
        <f>R155+R51</f>
        <v>9.4238716770508795</v>
      </c>
      <c r="S156" s="61">
        <f>S155+S51</f>
        <v>9.7118068250478515</v>
      </c>
      <c r="T156" s="61">
        <f>T155+T51</f>
        <v>9.9550015400505742</v>
      </c>
      <c r="U156" s="61">
        <f>U155+U51</f>
        <v>10.205425220256128</v>
      </c>
      <c r="V156" s="61">
        <f>V155+V51</f>
        <v>10.42573542466349</v>
      </c>
      <c r="W156" s="61">
        <f>W155+W51</f>
        <v>10.745534168598301</v>
      </c>
      <c r="X156" s="61">
        <f>X155+X51</f>
        <v>10.949320681529095</v>
      </c>
      <c r="Y156" s="61">
        <f>Y155+Y51</f>
        <v>11.20477474770232</v>
      </c>
      <c r="Z156" s="61">
        <f>Z155+Z51</f>
        <v>11.430355449646184</v>
      </c>
      <c r="AA156" s="61">
        <f>AA155+AA51</f>
        <v>11.623105170897073</v>
      </c>
      <c r="AB156" s="61">
        <f>AB155+AB51</f>
        <v>11.804438244036795</v>
      </c>
      <c r="AC156" s="61">
        <f>AC155+AC51</f>
        <v>12.001443249544728</v>
      </c>
      <c r="AD156" s="61">
        <f>AD155+AD51</f>
        <v>12.16943628502502</v>
      </c>
      <c r="AE156" s="61">
        <f>AE155+AE51</f>
        <v>12.339750821652036</v>
      </c>
      <c r="AF156" s="61">
        <f>AF155+AF51</f>
        <v>12.480210531505014</v>
      </c>
      <c r="AG156" s="61">
        <f>AG155+AG51</f>
        <v>12.620530778518265</v>
      </c>
      <c r="AH156" s="61">
        <f>AH155+AH51</f>
        <v>12.755259070211647</v>
      </c>
      <c r="AI156" s="61">
        <f>AI155+AI51</f>
        <v>12.91943998993818</v>
      </c>
      <c r="AJ156" s="61">
        <f>AJ155+AJ51</f>
        <v>13.045784928913776</v>
      </c>
      <c r="AK156" s="61">
        <f>AK155+AK51</f>
        <v>13.193112612073019</v>
      </c>
      <c r="AL156" s="61"/>
    </row>
    <row r="157" spans="1:38" s="73" customFormat="1" ht="15" customHeight="1" x14ac:dyDescent="0.25">
      <c r="A157" s="70"/>
      <c r="B157" s="71" t="s">
        <v>214</v>
      </c>
      <c r="C157" s="61">
        <f>2*C$155+C$51</f>
        <v>2.9334359999999999</v>
      </c>
      <c r="D157" s="61">
        <f t="shared" ref="D157:AK157" si="4">2*D$155+D$51</f>
        <v>3.4661050000000002</v>
      </c>
      <c r="E157" s="61">
        <f t="shared" si="4"/>
        <v>3.5723400000000001</v>
      </c>
      <c r="F157" s="61">
        <f t="shared" si="4"/>
        <v>3.9213200000000001</v>
      </c>
      <c r="G157" s="61">
        <f t="shared" si="4"/>
        <v>5.639952212959555</v>
      </c>
      <c r="H157" s="61">
        <f t="shared" si="4"/>
        <v>6.5084627141824587</v>
      </c>
      <c r="I157" s="61">
        <f t="shared" si="4"/>
        <v>7.4327902818335323</v>
      </c>
      <c r="J157" s="61">
        <f t="shared" si="4"/>
        <v>8.389572295443644</v>
      </c>
      <c r="K157" s="61">
        <f t="shared" si="4"/>
        <v>9.2904764189699094</v>
      </c>
      <c r="L157" s="61">
        <f t="shared" si="4"/>
        <v>10.174900799119783</v>
      </c>
      <c r="M157" s="61">
        <f t="shared" si="4"/>
        <v>10.939398917771989</v>
      </c>
      <c r="N157" s="61">
        <f t="shared" si="4"/>
        <v>11.680470081417791</v>
      </c>
      <c r="O157" s="61">
        <f t="shared" si="4"/>
        <v>12.35648817679947</v>
      </c>
      <c r="P157" s="61">
        <f t="shared" si="4"/>
        <v>13.059076176453896</v>
      </c>
      <c r="Q157" s="61">
        <f t="shared" si="4"/>
        <v>13.66374148436787</v>
      </c>
      <c r="R157" s="61">
        <f t="shared" si="4"/>
        <v>14.23246335410176</v>
      </c>
      <c r="S157" s="61">
        <f t="shared" si="4"/>
        <v>14.793294650095701</v>
      </c>
      <c r="T157" s="61">
        <f t="shared" si="4"/>
        <v>15.294235080101149</v>
      </c>
      <c r="U157" s="61">
        <f t="shared" si="4"/>
        <v>15.787727440512256</v>
      </c>
      <c r="V157" s="61">
        <f t="shared" si="4"/>
        <v>16.23662584932698</v>
      </c>
      <c r="W157" s="61">
        <f t="shared" si="4"/>
        <v>16.770636337196603</v>
      </c>
      <c r="X157" s="61">
        <f t="shared" si="4"/>
        <v>17.176009363058192</v>
      </c>
      <c r="Y157" s="61">
        <f t="shared" si="4"/>
        <v>17.62156649540464</v>
      </c>
      <c r="Z157" s="61">
        <f t="shared" si="4"/>
        <v>18.02475989929237</v>
      </c>
      <c r="AA157" s="61">
        <f t="shared" si="4"/>
        <v>18.382715341794146</v>
      </c>
      <c r="AB157" s="61">
        <f t="shared" si="4"/>
        <v>18.716669488073592</v>
      </c>
      <c r="AC157" s="61">
        <f t="shared" si="4"/>
        <v>19.054340499089456</v>
      </c>
      <c r="AD157" s="61">
        <f t="shared" si="4"/>
        <v>19.350307570050038</v>
      </c>
      <c r="AE157" s="61">
        <f t="shared" si="4"/>
        <v>19.637212643304071</v>
      </c>
      <c r="AF157" s="61">
        <f t="shared" si="4"/>
        <v>19.882591063010029</v>
      </c>
      <c r="AG157" s="61">
        <f t="shared" si="4"/>
        <v>20.118310557036533</v>
      </c>
      <c r="AH157" s="61">
        <f t="shared" si="4"/>
        <v>20.337761140423293</v>
      </c>
      <c r="AI157" s="61">
        <f t="shared" si="4"/>
        <v>20.57513197987636</v>
      </c>
      <c r="AJ157" s="61">
        <f t="shared" si="4"/>
        <v>20.766451857827551</v>
      </c>
      <c r="AK157" s="61">
        <f t="shared" si="4"/>
        <v>20.968840224146039</v>
      </c>
      <c r="AL157" s="61"/>
    </row>
    <row r="158" spans="1:38" s="82" customFormat="1" ht="15" customHeight="1" x14ac:dyDescent="0.25">
      <c r="A158" s="78" t="s">
        <v>170</v>
      </c>
      <c r="B158" s="79" t="s">
        <v>188</v>
      </c>
      <c r="C158" s="80">
        <v>1241.2767329999999</v>
      </c>
      <c r="D158" s="80">
        <v>1239.173096</v>
      </c>
      <c r="E158" s="80">
        <v>1224.888062</v>
      </c>
      <c r="F158" s="80">
        <v>1167.9296879999999</v>
      </c>
      <c r="G158" s="80">
        <v>1158.383057</v>
      </c>
      <c r="H158" s="80">
        <v>1123.32251</v>
      </c>
      <c r="I158" s="80">
        <v>1089.8930660000001</v>
      </c>
      <c r="J158" s="80">
        <v>1094.2459719999999</v>
      </c>
      <c r="K158" s="80">
        <v>1131.7719729999999</v>
      </c>
      <c r="L158" s="80">
        <v>1146.3820800000001</v>
      </c>
      <c r="M158" s="80">
        <v>1163.8240969999999</v>
      </c>
      <c r="N158" s="80">
        <v>1162.1407469999999</v>
      </c>
      <c r="O158" s="80">
        <v>1155.85437</v>
      </c>
      <c r="P158" s="80">
        <v>1159.8376459999999</v>
      </c>
      <c r="Q158" s="80">
        <v>1160.3050539999999</v>
      </c>
      <c r="R158" s="80">
        <v>1149.524658</v>
      </c>
      <c r="S158" s="80">
        <v>1142.4295649999999</v>
      </c>
      <c r="T158" s="80">
        <v>1137.5360109999999</v>
      </c>
      <c r="U158" s="80">
        <v>1135.2117920000001</v>
      </c>
      <c r="V158" s="80">
        <v>1132.239014</v>
      </c>
      <c r="W158" s="80">
        <v>1135.0310059999999</v>
      </c>
      <c r="X158" s="80">
        <v>1132.413818</v>
      </c>
      <c r="Y158" s="80">
        <v>1132.977905</v>
      </c>
      <c r="Z158" s="80">
        <v>1133.4013669999999</v>
      </c>
      <c r="AA158" s="80">
        <v>1128.6632079999999</v>
      </c>
      <c r="AB158" s="80">
        <v>1126.7202150000001</v>
      </c>
      <c r="AC158" s="80">
        <v>1118.154663</v>
      </c>
      <c r="AD158" s="80">
        <v>1116.917236</v>
      </c>
      <c r="AE158" s="80">
        <v>1126.989014</v>
      </c>
      <c r="AF158" s="80">
        <v>1127.3289789999999</v>
      </c>
      <c r="AG158" s="80">
        <v>1120.824341</v>
      </c>
      <c r="AH158" s="80">
        <v>1120.446655</v>
      </c>
      <c r="AI158" s="80">
        <v>1118.600952</v>
      </c>
      <c r="AJ158" s="80">
        <v>1127.374634</v>
      </c>
      <c r="AK158" s="80">
        <v>1129.969482</v>
      </c>
      <c r="AL158" s="81">
        <v>-2.7920000000000002E-3</v>
      </c>
    </row>
    <row r="159" spans="1:38" s="87" customFormat="1" ht="15" customHeight="1" x14ac:dyDescent="0.25">
      <c r="A159" s="83" t="s">
        <v>173</v>
      </c>
      <c r="B159" s="84" t="s">
        <v>174</v>
      </c>
      <c r="C159" s="85">
        <v>678.77276600000005</v>
      </c>
      <c r="D159" s="85">
        <v>676.33990500000004</v>
      </c>
      <c r="E159" s="85">
        <v>673.97522000000004</v>
      </c>
      <c r="F159" s="85">
        <v>641.85730000000001</v>
      </c>
      <c r="G159" s="85">
        <v>632.14465299999995</v>
      </c>
      <c r="H159" s="85">
        <v>614.55731200000002</v>
      </c>
      <c r="I159" s="85">
        <v>594.85906999999997</v>
      </c>
      <c r="J159" s="85">
        <v>597.30004899999994</v>
      </c>
      <c r="K159" s="85">
        <v>619.80157499999996</v>
      </c>
      <c r="L159" s="85">
        <v>629.83624299999997</v>
      </c>
      <c r="M159" s="85">
        <v>640.88818400000002</v>
      </c>
      <c r="N159" s="85">
        <v>640.65966800000001</v>
      </c>
      <c r="O159" s="85">
        <v>636.63091999999995</v>
      </c>
      <c r="P159" s="85">
        <v>638.96197500000005</v>
      </c>
      <c r="Q159" s="85">
        <v>638.34045400000002</v>
      </c>
      <c r="R159" s="85">
        <v>632.37738000000002</v>
      </c>
      <c r="S159" s="85">
        <v>629.10406499999999</v>
      </c>
      <c r="T159" s="85">
        <v>625.30578600000001</v>
      </c>
      <c r="U159" s="85">
        <v>623.70611599999995</v>
      </c>
      <c r="V159" s="85">
        <v>620.68511999999998</v>
      </c>
      <c r="W159" s="85">
        <v>622.82037400000002</v>
      </c>
      <c r="X159" s="85">
        <v>620.300659</v>
      </c>
      <c r="Y159" s="85">
        <v>621.13983199999996</v>
      </c>
      <c r="Z159" s="85">
        <v>620.02716099999998</v>
      </c>
      <c r="AA159" s="85">
        <v>616.92236300000002</v>
      </c>
      <c r="AB159" s="85">
        <v>615.69085700000005</v>
      </c>
      <c r="AC159" s="85">
        <v>611.15838599999995</v>
      </c>
      <c r="AD159" s="85">
        <v>611.321777</v>
      </c>
      <c r="AE159" s="85">
        <v>617.48846400000002</v>
      </c>
      <c r="AF159" s="85">
        <v>617.79363999999998</v>
      </c>
      <c r="AG159" s="85">
        <v>613.69140600000003</v>
      </c>
      <c r="AH159" s="85">
        <v>613.16662599999995</v>
      </c>
      <c r="AI159" s="85">
        <v>611.966858</v>
      </c>
      <c r="AJ159" s="85">
        <v>617.549622</v>
      </c>
      <c r="AK159" s="85">
        <v>618.87768600000004</v>
      </c>
      <c r="AL159" s="86">
        <v>-2.6870000000000002E-3</v>
      </c>
    </row>
    <row r="160" spans="1:38" s="91" customFormat="1" ht="15" customHeight="1" x14ac:dyDescent="0.25">
      <c r="A160" s="88"/>
      <c r="B160" s="89" t="s">
        <v>180</v>
      </c>
      <c r="C160" s="90">
        <f t="shared" ref="C160:R160" si="5">C158/C159</f>
        <v>1.8287073306061308</v>
      </c>
      <c r="D160" s="90">
        <f t="shared" si="5"/>
        <v>1.8321750451793908</v>
      </c>
      <c r="E160" s="90">
        <f t="shared" si="5"/>
        <v>1.8174081563414155</v>
      </c>
      <c r="F160" s="90">
        <f t="shared" si="5"/>
        <v>1.8196095736544555</v>
      </c>
      <c r="G160" s="90">
        <f t="shared" si="5"/>
        <v>1.832465166797828</v>
      </c>
      <c r="H160" s="90">
        <f t="shared" si="5"/>
        <v>1.8278563903898355</v>
      </c>
      <c r="I160" s="90">
        <f t="shared" si="5"/>
        <v>1.8321870186832658</v>
      </c>
      <c r="J160" s="90">
        <f t="shared" si="5"/>
        <v>1.8319870789094812</v>
      </c>
      <c r="K160" s="90">
        <f t="shared" si="5"/>
        <v>1.8260230671404796</v>
      </c>
      <c r="L160" s="90">
        <f t="shared" si="5"/>
        <v>1.8201272040802519</v>
      </c>
      <c r="M160" s="90">
        <f t="shared" si="5"/>
        <v>1.8159549919241449</v>
      </c>
      <c r="N160" s="90">
        <f t="shared" si="5"/>
        <v>1.8139751962659836</v>
      </c>
      <c r="O160" s="90">
        <f t="shared" si="5"/>
        <v>1.8155800067015282</v>
      </c>
      <c r="P160" s="90">
        <f t="shared" si="5"/>
        <v>1.8151904047185279</v>
      </c>
      <c r="Q160" s="90">
        <f t="shared" si="5"/>
        <v>1.8176899908649686</v>
      </c>
      <c r="R160" s="90">
        <f t="shared" si="5"/>
        <v>1.8177826948838682</v>
      </c>
      <c r="S160" s="90">
        <f t="shared" ref="S160:AK160" si="6">S158/S159</f>
        <v>1.815962777159928</v>
      </c>
      <c r="T160" s="90">
        <f t="shared" si="6"/>
        <v>1.8191675760377497</v>
      </c>
      <c r="U160" s="90">
        <f t="shared" si="6"/>
        <v>1.8201068786697614</v>
      </c>
      <c r="V160" s="90">
        <f t="shared" si="6"/>
        <v>1.8241761845362106</v>
      </c>
      <c r="W160" s="90">
        <f t="shared" si="6"/>
        <v>1.822405067949816</v>
      </c>
      <c r="X160" s="90">
        <f t="shared" si="6"/>
        <v>1.8255886102484375</v>
      </c>
      <c r="Y160" s="90">
        <f t="shared" si="6"/>
        <v>1.8240303497393482</v>
      </c>
      <c r="Z160" s="90">
        <f t="shared" si="6"/>
        <v>1.8279866404110641</v>
      </c>
      <c r="AA160" s="90">
        <f t="shared" si="6"/>
        <v>1.8295060702800297</v>
      </c>
      <c r="AB160" s="90">
        <f t="shared" si="6"/>
        <v>1.8300096585647365</v>
      </c>
      <c r="AC160" s="90">
        <f t="shared" si="6"/>
        <v>1.8295660971262531</v>
      </c>
      <c r="AD160" s="90">
        <f t="shared" si="6"/>
        <v>1.827052917174256</v>
      </c>
      <c r="AE160" s="90">
        <f t="shared" si="6"/>
        <v>1.825117519928275</v>
      </c>
      <c r="AF160" s="90">
        <f t="shared" si="6"/>
        <v>1.8247662423329576</v>
      </c>
      <c r="AG160" s="90">
        <f t="shared" si="6"/>
        <v>1.8263647332222865</v>
      </c>
      <c r="AH160" s="90">
        <f t="shared" si="6"/>
        <v>1.8273118716673273</v>
      </c>
      <c r="AI160" s="90">
        <f t="shared" si="6"/>
        <v>1.8278783195151396</v>
      </c>
      <c r="AJ160" s="90">
        <f t="shared" si="6"/>
        <v>1.8255612080999704</v>
      </c>
      <c r="AK160" s="90">
        <f t="shared" si="6"/>
        <v>1.8258365224045254</v>
      </c>
      <c r="AL160" s="90"/>
    </row>
    <row r="161" spans="1:38" s="96" customFormat="1" ht="15" customHeight="1" x14ac:dyDescent="0.25">
      <c r="A161" s="92" t="s">
        <v>171</v>
      </c>
      <c r="B161" s="93" t="s">
        <v>189</v>
      </c>
      <c r="C161" s="94">
        <v>41.365577999999999</v>
      </c>
      <c r="D161" s="94">
        <v>41.319133999999998</v>
      </c>
      <c r="E161" s="94">
        <v>42.166130000000003</v>
      </c>
      <c r="F161" s="94">
        <v>44.183197</v>
      </c>
      <c r="G161" s="94">
        <v>46.310214999999999</v>
      </c>
      <c r="H161" s="94">
        <v>47.447296000000001</v>
      </c>
      <c r="I161" s="94">
        <v>48.505367</v>
      </c>
      <c r="J161" s="94">
        <v>49.890628999999997</v>
      </c>
      <c r="K161" s="94">
        <v>51.444279000000002</v>
      </c>
      <c r="L161" s="94">
        <v>52.816310999999999</v>
      </c>
      <c r="M161" s="94">
        <v>54.050037000000003</v>
      </c>
      <c r="N161" s="94">
        <v>55.321536999999999</v>
      </c>
      <c r="O161" s="94">
        <v>56.616596000000001</v>
      </c>
      <c r="P161" s="94">
        <v>57.994877000000002</v>
      </c>
      <c r="Q161" s="94">
        <v>59.587260999999998</v>
      </c>
      <c r="R161" s="94">
        <v>60.987698000000002</v>
      </c>
      <c r="S161" s="94">
        <v>62.349888</v>
      </c>
      <c r="T161" s="94">
        <v>64.182998999999995</v>
      </c>
      <c r="U161" s="94">
        <v>65.899651000000006</v>
      </c>
      <c r="V161" s="94">
        <v>68.005493000000001</v>
      </c>
      <c r="W161" s="94">
        <v>69.812965000000005</v>
      </c>
      <c r="X161" s="94">
        <v>72.033287000000001</v>
      </c>
      <c r="Y161" s="94">
        <v>73.970161000000004</v>
      </c>
      <c r="Z161" s="94">
        <v>76.397209000000004</v>
      </c>
      <c r="AA161" s="94">
        <v>78.443306000000007</v>
      </c>
      <c r="AB161" s="94">
        <v>80.601249999999993</v>
      </c>
      <c r="AC161" s="94">
        <v>82.741073999999998</v>
      </c>
      <c r="AD161" s="94">
        <v>84.769913000000003</v>
      </c>
      <c r="AE161" s="94">
        <v>86.920174000000003</v>
      </c>
      <c r="AF161" s="94">
        <v>89.156456000000006</v>
      </c>
      <c r="AG161" s="94">
        <v>91.641266000000002</v>
      </c>
      <c r="AH161" s="94">
        <v>94.090667999999994</v>
      </c>
      <c r="AI161" s="94">
        <v>96.613853000000006</v>
      </c>
      <c r="AJ161" s="94">
        <v>99.253426000000005</v>
      </c>
      <c r="AK161" s="94">
        <v>101.975174</v>
      </c>
      <c r="AL161" s="95">
        <v>2.7754000000000001E-2</v>
      </c>
    </row>
    <row r="162" spans="1:38" s="96" customFormat="1" ht="15" customHeight="1" x14ac:dyDescent="0.25">
      <c r="A162" s="92" t="s">
        <v>172</v>
      </c>
      <c r="B162" s="93" t="s">
        <v>190</v>
      </c>
      <c r="C162" s="94">
        <v>2.1603129999999999</v>
      </c>
      <c r="D162" s="94">
        <v>2.145607</v>
      </c>
      <c r="E162" s="94">
        <v>2.2093379999999998</v>
      </c>
      <c r="F162" s="94">
        <v>2.3080050000000001</v>
      </c>
      <c r="G162" s="94">
        <v>2.3995489999999999</v>
      </c>
      <c r="H162" s="94">
        <v>2.464915</v>
      </c>
      <c r="I162" s="94">
        <v>2.5127679999999999</v>
      </c>
      <c r="J162" s="94">
        <v>2.5845180000000001</v>
      </c>
      <c r="K162" s="94">
        <v>2.676107</v>
      </c>
      <c r="L162" s="94">
        <v>2.7577479999999999</v>
      </c>
      <c r="M162" s="94">
        <v>2.828668</v>
      </c>
      <c r="N162" s="94">
        <v>2.8983340000000002</v>
      </c>
      <c r="O162" s="94">
        <v>2.9624809999999999</v>
      </c>
      <c r="P162" s="94">
        <v>3.035021</v>
      </c>
      <c r="Q162" s="94">
        <v>3.1126670000000001</v>
      </c>
      <c r="R162" s="94">
        <v>3.1852109999999998</v>
      </c>
      <c r="S162" s="94">
        <v>3.2602199999999999</v>
      </c>
      <c r="T162" s="94">
        <v>3.348754</v>
      </c>
      <c r="U162" s="94">
        <v>3.4370229999999999</v>
      </c>
      <c r="V162" s="94">
        <v>3.5375350000000001</v>
      </c>
      <c r="W162" s="94">
        <v>3.6356839999999999</v>
      </c>
      <c r="X162" s="94">
        <v>3.7433489999999998</v>
      </c>
      <c r="Y162" s="94">
        <v>3.8473999999999999</v>
      </c>
      <c r="Z162" s="94">
        <v>3.9627150000000002</v>
      </c>
      <c r="AA162" s="94">
        <v>4.0647380000000002</v>
      </c>
      <c r="AB162" s="94">
        <v>4.1753090000000004</v>
      </c>
      <c r="AC162" s="94">
        <v>4.2865929999999999</v>
      </c>
      <c r="AD162" s="94">
        <v>4.3978419999999998</v>
      </c>
      <c r="AE162" s="94">
        <v>4.5150230000000002</v>
      </c>
      <c r="AF162" s="94">
        <v>4.6320370000000004</v>
      </c>
      <c r="AG162" s="94">
        <v>4.7558680000000004</v>
      </c>
      <c r="AH162" s="94">
        <v>4.8799520000000003</v>
      </c>
      <c r="AI162" s="94">
        <v>5.00908</v>
      </c>
      <c r="AJ162" s="94">
        <v>5.1532349999999996</v>
      </c>
      <c r="AK162" s="94">
        <v>5.2937419999999999</v>
      </c>
      <c r="AL162" s="95">
        <v>2.7744999999999999E-2</v>
      </c>
    </row>
    <row r="163" spans="1:38" s="91" customFormat="1" ht="15" customHeight="1" x14ac:dyDescent="0.25">
      <c r="A163" s="88"/>
      <c r="B163" s="97" t="s">
        <v>178</v>
      </c>
      <c r="C163" s="90">
        <f>C161/C162</f>
        <v>19.147955874912572</v>
      </c>
      <c r="D163" s="90">
        <f t="shared" ref="D163:R163" si="7">D161/D162</f>
        <v>19.257549961386218</v>
      </c>
      <c r="E163" s="90">
        <f t="shared" si="7"/>
        <v>19.085413820791569</v>
      </c>
      <c r="F163" s="90">
        <f t="shared" si="7"/>
        <v>19.143458094761492</v>
      </c>
      <c r="G163" s="90">
        <f t="shared" si="7"/>
        <v>19.29954962370012</v>
      </c>
      <c r="H163" s="90">
        <f t="shared" si="7"/>
        <v>19.249059703884313</v>
      </c>
      <c r="I163" s="90">
        <f t="shared" si="7"/>
        <v>19.303559660103918</v>
      </c>
      <c r="J163" s="90">
        <f t="shared" si="7"/>
        <v>19.303649268451601</v>
      </c>
      <c r="K163" s="90">
        <f t="shared" si="7"/>
        <v>19.223550852039924</v>
      </c>
      <c r="L163" s="90">
        <f t="shared" si="7"/>
        <v>19.151971463672535</v>
      </c>
      <c r="M163" s="90">
        <f t="shared" si="7"/>
        <v>19.107946567076802</v>
      </c>
      <c r="N163" s="90">
        <f t="shared" si="7"/>
        <v>19.087357426714792</v>
      </c>
      <c r="O163" s="90">
        <f t="shared" si="7"/>
        <v>19.111209827168512</v>
      </c>
      <c r="P163" s="90">
        <f t="shared" si="7"/>
        <v>19.108558721669471</v>
      </c>
      <c r="Q163" s="90">
        <f t="shared" si="7"/>
        <v>19.14347439028974</v>
      </c>
      <c r="R163" s="90">
        <f t="shared" si="7"/>
        <v>19.147145353949867</v>
      </c>
      <c r="S163" s="90">
        <f t="shared" ref="S163" si="8">S161/S162</f>
        <v>19.124441908828238</v>
      </c>
      <c r="T163" s="90">
        <f t="shared" ref="T163" si="9">T161/T162</f>
        <v>19.166232873480702</v>
      </c>
      <c r="U163" s="90">
        <f t="shared" ref="U163" si="10">U161/U162</f>
        <v>19.173468143797702</v>
      </c>
      <c r="V163" s="90">
        <f t="shared" ref="V163" si="11">V161/V162</f>
        <v>19.223977430611995</v>
      </c>
      <c r="W163" s="90">
        <f t="shared" ref="W163" si="12">W161/W162</f>
        <v>19.202154257630752</v>
      </c>
      <c r="X163" s="90">
        <f t="shared" ref="X163" si="13">X161/X162</f>
        <v>19.243005928648387</v>
      </c>
      <c r="Y163" s="90">
        <f t="shared" ref="Y163" si="14">Y161/Y162</f>
        <v>19.226012631907263</v>
      </c>
      <c r="Z163" s="90">
        <f t="shared" ref="Z163" si="15">Z161/Z162</f>
        <v>19.279006691119598</v>
      </c>
      <c r="AA163" s="90">
        <f t="shared" ref="AA163" si="16">AA161/AA162</f>
        <v>19.298490087183971</v>
      </c>
      <c r="AB163" s="90">
        <f t="shared" ref="AB163" si="17">AB161/AB162</f>
        <v>19.304259876334896</v>
      </c>
      <c r="AC163" s="90">
        <f t="shared" ref="AC163" si="18">AC161/AC162</f>
        <v>19.302292986527995</v>
      </c>
      <c r="AD163" s="90">
        <f t="shared" ref="AD163" si="19">AD161/AD162</f>
        <v>19.27534299777027</v>
      </c>
      <c r="AE163" s="90">
        <f t="shared" ref="AE163" si="20">AE161/AE162</f>
        <v>19.251324744082144</v>
      </c>
      <c r="AF163" s="90">
        <f t="shared" ref="AF163" si="21">AF161/AF162</f>
        <v>19.247785801365577</v>
      </c>
      <c r="AG163" s="90">
        <f t="shared" ref="AG163" si="22">AG161/AG162</f>
        <v>19.26909367543422</v>
      </c>
      <c r="AH163" s="90">
        <f t="shared" ref="AH163" si="23">AH161/AH162</f>
        <v>19.281064239976129</v>
      </c>
      <c r="AI163" s="90">
        <f t="shared" ref="AI163" si="24">AI161/AI162</f>
        <v>19.287744056792864</v>
      </c>
      <c r="AJ163" s="90">
        <f t="shared" ref="AJ163" si="25">AJ161/AJ162</f>
        <v>19.260411372662031</v>
      </c>
      <c r="AK163" s="90">
        <f t="shared" ref="AK163" si="26">AK161/AK162</f>
        <v>19.263344152397302</v>
      </c>
      <c r="AL163" s="90"/>
    </row>
    <row r="164" spans="1:38" s="91" customFormat="1" ht="15" customHeight="1" x14ac:dyDescent="0.25">
      <c r="A164" s="88"/>
      <c r="B164" s="97" t="s">
        <v>179</v>
      </c>
      <c r="C164" s="98">
        <f t="shared" ref="C164:R164" si="27">C160/C163</f>
        <v>9.5504049756145598E-2</v>
      </c>
      <c r="D164" s="98">
        <f t="shared" si="27"/>
        <v>9.5140609727256562E-2</v>
      </c>
      <c r="E164" s="98">
        <f t="shared" si="27"/>
        <v>9.5224980364928671E-2</v>
      </c>
      <c r="F164" s="98">
        <f t="shared" si="27"/>
        <v>9.5051247514804149E-2</v>
      </c>
      <c r="G164" s="98">
        <f t="shared" si="27"/>
        <v>9.4948597378020416E-2</v>
      </c>
      <c r="H164" s="98">
        <f t="shared" si="27"/>
        <v>9.4958217102988574E-2</v>
      </c>
      <c r="I164" s="98">
        <f t="shared" si="27"/>
        <v>9.4914464013079472E-2</v>
      </c>
      <c r="J164" s="98">
        <f t="shared" si="27"/>
        <v>9.4903665800825543E-2</v>
      </c>
      <c r="K164" s="98">
        <f t="shared" si="27"/>
        <v>9.4988854098550138E-2</v>
      </c>
      <c r="L164" s="98">
        <f t="shared" si="27"/>
        <v>9.5036023186055266E-2</v>
      </c>
      <c r="M164" s="98">
        <f t="shared" si="27"/>
        <v>9.5036637534514301E-2</v>
      </c>
      <c r="N164" s="98">
        <f t="shared" si="27"/>
        <v>9.5035428724519602E-2</v>
      </c>
      <c r="O164" s="98">
        <f t="shared" si="27"/>
        <v>9.5000788705720665E-2</v>
      </c>
      <c r="P164" s="98">
        <f t="shared" si="27"/>
        <v>9.4993580162593169E-2</v>
      </c>
      <c r="Q164" s="98">
        <f t="shared" si="27"/>
        <v>9.4950893124550392E-2</v>
      </c>
      <c r="R164" s="98">
        <f t="shared" si="27"/>
        <v>9.4937530440216647E-2</v>
      </c>
      <c r="S164" s="98">
        <f t="shared" ref="S164:AK164" si="28">S160/S163</f>
        <v>9.49550729802809E-2</v>
      </c>
      <c r="T164" s="98">
        <f t="shared" si="28"/>
        <v>9.4915239110698435E-2</v>
      </c>
      <c r="U164" s="98">
        <f t="shared" si="28"/>
        <v>9.4928411752077085E-2</v>
      </c>
      <c r="V164" s="98">
        <f t="shared" si="28"/>
        <v>9.489067447777054E-2</v>
      </c>
      <c r="W164" s="98">
        <f t="shared" si="28"/>
        <v>9.4906282050390769E-2</v>
      </c>
      <c r="X164" s="98">
        <f t="shared" si="28"/>
        <v>9.4870241012115372E-2</v>
      </c>
      <c r="Y164" s="98">
        <f t="shared" si="28"/>
        <v>9.4873044383223221E-2</v>
      </c>
      <c r="Z164" s="98">
        <f t="shared" si="28"/>
        <v>9.4817470095753503E-2</v>
      </c>
      <c r="AA164" s="98">
        <f t="shared" si="28"/>
        <v>9.4800477240185504E-2</v>
      </c>
      <c r="AB164" s="98">
        <f t="shared" si="28"/>
        <v>9.4798229524880484E-2</v>
      </c>
      <c r="AC164" s="98">
        <f t="shared" si="28"/>
        <v>9.4784909668669717E-2</v>
      </c>
      <c r="AD164" s="98">
        <f t="shared" si="28"/>
        <v>9.4787050865222239E-2</v>
      </c>
      <c r="AE164" s="98">
        <f t="shared" si="28"/>
        <v>9.4804775473402991E-2</v>
      </c>
      <c r="AF164" s="98">
        <f t="shared" si="28"/>
        <v>9.4803956214199736E-2</v>
      </c>
      <c r="AG164" s="98">
        <f t="shared" si="28"/>
        <v>9.4782077662048117E-2</v>
      </c>
      <c r="AH164" s="98">
        <f t="shared" si="28"/>
        <v>9.4772355349488205E-2</v>
      </c>
      <c r="AI164" s="98">
        <f t="shared" si="28"/>
        <v>9.4768901647229564E-2</v>
      </c>
      <c r="AJ164" s="98">
        <f t="shared" si="28"/>
        <v>9.4783084991172481E-2</v>
      </c>
      <c r="AK164" s="98">
        <f t="shared" si="28"/>
        <v>9.4782946717862693E-2</v>
      </c>
      <c r="AL164" s="98"/>
    </row>
    <row r="165" spans="1:38" s="102" customFormat="1" ht="15" customHeight="1" x14ac:dyDescent="0.25">
      <c r="A165" s="99"/>
      <c r="B165" s="100" t="s">
        <v>199</v>
      </c>
      <c r="C165" s="101">
        <f>C$146*C164</f>
        <v>0</v>
      </c>
      <c r="D165" s="101">
        <f>D$146*D164</f>
        <v>0</v>
      </c>
      <c r="E165" s="101">
        <f>E$146*E164</f>
        <v>0</v>
      </c>
      <c r="F165" s="101">
        <f>F$146*F164</f>
        <v>0</v>
      </c>
      <c r="G165" s="101">
        <f>G$146*G164</f>
        <v>1.3267294645516883</v>
      </c>
      <c r="H165" s="101">
        <f>H$146*H164</f>
        <v>2.1580920209972212</v>
      </c>
      <c r="I165" s="101">
        <f>I$146*I164</f>
        <v>2.9488120631976678</v>
      </c>
      <c r="J165" s="101">
        <f>J$146*J164</f>
        <v>3.6995534063175146</v>
      </c>
      <c r="K165" s="101">
        <f>K$146*K164</f>
        <v>4.4184751073791695</v>
      </c>
      <c r="L165" s="101">
        <f>L$146*L164</f>
        <v>5.1025973151516979</v>
      </c>
      <c r="M165" s="101">
        <f>M$146*M164</f>
        <v>5.7556897823684627</v>
      </c>
      <c r="N165" s="101">
        <f>N$146*N164</f>
        <v>6.3794217305758503</v>
      </c>
      <c r="O165" s="101">
        <f>O$146*O164</f>
        <v>6.9768186222517317</v>
      </c>
      <c r="P165" s="101">
        <f>P$146*P164</f>
        <v>7.5495590869918185</v>
      </c>
      <c r="Q165" s="101">
        <f>Q$146*Q164</f>
        <v>8.0911309544191532</v>
      </c>
      <c r="R165" s="101">
        <f>R$146*R164</f>
        <v>8.605562241499678</v>
      </c>
      <c r="S165" s="101">
        <f>S$146*S164</f>
        <v>9.095839797349095</v>
      </c>
      <c r="T165" s="101">
        <f>T$146*T164</f>
        <v>9.5531928619090092</v>
      </c>
      <c r="U165" s="101">
        <f>U$146*U164</f>
        <v>9.9894703156529943</v>
      </c>
      <c r="V165" s="101">
        <f>V$146*V164</f>
        <v>10.394395847872323</v>
      </c>
      <c r="W165" s="101">
        <f>W$146*W164</f>
        <v>10.779329128907387</v>
      </c>
      <c r="X165" s="101">
        <f>X$146*X164</f>
        <v>11.135735683349639</v>
      </c>
      <c r="Y165" s="101">
        <f>Y$146*Y164</f>
        <v>11.476045047454676</v>
      </c>
      <c r="Z165" s="101">
        <f>Z$146*Z164</f>
        <v>11.786779716488015</v>
      </c>
      <c r="AA165" s="101">
        <f>AA$146*AA164</f>
        <v>12.079876788312063</v>
      </c>
      <c r="AB165" s="101">
        <f>AB$146*AB164</f>
        <v>12.352313787287576</v>
      </c>
      <c r="AC165" s="101">
        <f>AC$146*AC164</f>
        <v>12.601889779559894</v>
      </c>
      <c r="AD165" s="101">
        <f>AD$146*AD164</f>
        <v>12.830828064013104</v>
      </c>
      <c r="AE165" s="101">
        <f>AE$146*AE164</f>
        <v>13.041172495828695</v>
      </c>
      <c r="AF165" s="101">
        <f>AF$146*AF164</f>
        <v>13.228311513218422</v>
      </c>
      <c r="AG165" s="101">
        <f>AG$146*AG164</f>
        <v>13.395693505780246</v>
      </c>
      <c r="AH165" s="101">
        <f>AH$146*AH164</f>
        <v>13.545312241450389</v>
      </c>
      <c r="AI165" s="101">
        <f>AI$146*AI164</f>
        <v>13.675556618568029</v>
      </c>
      <c r="AJ165" s="101">
        <f>AJ$146*AJ164</f>
        <v>13.793681494229446</v>
      </c>
      <c r="AK165" s="101">
        <f>AK$146*AK164</f>
        <v>13.892018079233303</v>
      </c>
      <c r="AL165" s="101"/>
    </row>
    <row r="166" spans="1:38" s="91" customFormat="1" ht="15" customHeight="1" x14ac:dyDescent="0.25">
      <c r="A166" s="88"/>
      <c r="B166" s="97" t="s">
        <v>211</v>
      </c>
      <c r="C166" s="90">
        <f>C165+C52</f>
        <v>2.198312</v>
      </c>
      <c r="D166" s="90">
        <f>D165+D52</f>
        <v>2.145607</v>
      </c>
      <c r="E166" s="90">
        <f>E165+E52</f>
        <v>2.1612290000000001</v>
      </c>
      <c r="F166" s="90">
        <f>F165+F52</f>
        <v>2.2062309999999998</v>
      </c>
      <c r="G166" s="90">
        <f>G165+G52</f>
        <v>3.5620104645516886</v>
      </c>
      <c r="H166" s="90">
        <f>H165+H52</f>
        <v>4.3988730209972218</v>
      </c>
      <c r="I166" s="90">
        <f>I165+I52</f>
        <v>5.1792960631976683</v>
      </c>
      <c r="J166" s="90">
        <f>J165+J52</f>
        <v>5.9384474063175148</v>
      </c>
      <c r="K166" s="90">
        <f>K165+K52</f>
        <v>6.6817671073791693</v>
      </c>
      <c r="L166" s="90">
        <f>L165+L52</f>
        <v>7.3805483151516977</v>
      </c>
      <c r="M166" s="90">
        <f>M165+M52</f>
        <v>8.0398517823684621</v>
      </c>
      <c r="N166" s="90">
        <f>N165+N52</f>
        <v>8.6683127305758507</v>
      </c>
      <c r="O166" s="90">
        <f>O165+O52</f>
        <v>9.2669596222517328</v>
      </c>
      <c r="P166" s="90">
        <f>P165+P52</f>
        <v>9.8467640869918185</v>
      </c>
      <c r="Q166" s="90">
        <f>Q165+Q52</f>
        <v>10.397585954419153</v>
      </c>
      <c r="R166" s="90">
        <f>R165+R52</f>
        <v>10.915336241499677</v>
      </c>
      <c r="S166" s="90">
        <f>S165+S52</f>
        <v>11.409170797349095</v>
      </c>
      <c r="T166" s="90">
        <f>T165+T52</f>
        <v>11.877683861909009</v>
      </c>
      <c r="U166" s="90">
        <f>U165+U52</f>
        <v>12.322911315652995</v>
      </c>
      <c r="V166" s="90">
        <f>V165+V52</f>
        <v>12.742906847872323</v>
      </c>
      <c r="W166" s="90">
        <f>W165+W52</f>
        <v>13.138964128907386</v>
      </c>
      <c r="X166" s="90">
        <f>X165+X52</f>
        <v>13.510811683349639</v>
      </c>
      <c r="Y166" s="90">
        <f>Y165+Y52</f>
        <v>13.862659047454676</v>
      </c>
      <c r="Z166" s="90">
        <f>Z165+Z52</f>
        <v>14.189735716488014</v>
      </c>
      <c r="AA166" s="90">
        <f>AA165+AA52</f>
        <v>14.488928788312062</v>
      </c>
      <c r="AB166" s="90">
        <f>AB165+AB52</f>
        <v>14.770301787287575</v>
      </c>
      <c r="AC166" s="90">
        <f>AC165+AC52</f>
        <v>15.027052779559893</v>
      </c>
      <c r="AD166" s="90">
        <f>AD165+AD52</f>
        <v>15.260677064013105</v>
      </c>
      <c r="AE166" s="90">
        <f>AE165+AE52</f>
        <v>15.476773495828695</v>
      </c>
      <c r="AF166" s="90">
        <f>AF165+AF52</f>
        <v>15.667267513218423</v>
      </c>
      <c r="AG166" s="90">
        <f>AG165+AG52</f>
        <v>15.839889505780246</v>
      </c>
      <c r="AH166" s="90">
        <f>AH165+AH52</f>
        <v>15.99256024145039</v>
      </c>
      <c r="AI166" s="90">
        <f>AI165+AI52</f>
        <v>16.12583261856803</v>
      </c>
      <c r="AJ166" s="90">
        <f>AJ165+AJ52</f>
        <v>16.252516494229447</v>
      </c>
      <c r="AK166" s="90">
        <f>AK165+AK52</f>
        <v>16.355148079233302</v>
      </c>
      <c r="AL166" s="90"/>
    </row>
    <row r="167" spans="1:38" s="91" customFormat="1" ht="15" customHeight="1" x14ac:dyDescent="0.25">
      <c r="A167" s="88"/>
      <c r="B167" s="97" t="s">
        <v>191</v>
      </c>
      <c r="C167" s="90">
        <f>C166/C156</f>
        <v>0.74939831651346756</v>
      </c>
      <c r="D167" s="90">
        <f t="shared" ref="D167:AK167" si="29">D166/D156</f>
        <v>0.61902539017138836</v>
      </c>
      <c r="E167" s="90">
        <f t="shared" si="29"/>
        <v>0.60498972662176609</v>
      </c>
      <c r="F167" s="90">
        <f t="shared" si="29"/>
        <v>0.5626245753980802</v>
      </c>
      <c r="G167" s="90">
        <f t="shared" si="29"/>
        <v>0.7271510271386199</v>
      </c>
      <c r="H167" s="90">
        <f t="shared" si="29"/>
        <v>0.82956018832608802</v>
      </c>
      <c r="I167" s="90">
        <f t="shared" si="29"/>
        <v>0.89538725352284099</v>
      </c>
      <c r="J167" s="90">
        <f t="shared" si="29"/>
        <v>0.93943360241422758</v>
      </c>
      <c r="K167" s="90">
        <f t="shared" si="29"/>
        <v>0.97937120507397601</v>
      </c>
      <c r="L167" s="90">
        <f t="shared" si="29"/>
        <v>1.0074149947679829</v>
      </c>
      <c r="M167" s="90">
        <f t="shared" si="29"/>
        <v>1.0406044243655128</v>
      </c>
      <c r="N167" s="90">
        <f t="shared" si="29"/>
        <v>1.0676644502810198</v>
      </c>
      <c r="O167" s="90">
        <f t="shared" si="29"/>
        <v>1.095381337622874</v>
      </c>
      <c r="P167" s="90">
        <f t="shared" si="29"/>
        <v>1.1135814090828022</v>
      </c>
      <c r="Q167" s="90">
        <f t="shared" si="29"/>
        <v>1.137205664424908</v>
      </c>
      <c r="R167" s="90">
        <f t="shared" si="29"/>
        <v>1.1582645239196996</v>
      </c>
      <c r="S167" s="90">
        <f t="shared" si="29"/>
        <v>1.174773242804166</v>
      </c>
      <c r="T167" s="90">
        <f t="shared" si="29"/>
        <v>1.1931373203834448</v>
      </c>
      <c r="U167" s="90">
        <f t="shared" si="29"/>
        <v>1.2074863172966079</v>
      </c>
      <c r="V167" s="90">
        <f t="shared" si="29"/>
        <v>1.2222549612881266</v>
      </c>
      <c r="W167" s="90">
        <f t="shared" si="29"/>
        <v>1.2227371783250582</v>
      </c>
      <c r="X167" s="90">
        <f t="shared" si="29"/>
        <v>1.2339406321473112</v>
      </c>
      <c r="Y167" s="90">
        <f t="shared" si="29"/>
        <v>1.2372099716058449</v>
      </c>
      <c r="Z167" s="90">
        <f t="shared" si="29"/>
        <v>1.241408089100785</v>
      </c>
      <c r="AA167" s="90">
        <f t="shared" si="29"/>
        <v>1.2465626504516782</v>
      </c>
      <c r="AB167" s="90">
        <f t="shared" si="29"/>
        <v>1.2512498673750134</v>
      </c>
      <c r="AC167" s="90">
        <f t="shared" si="29"/>
        <v>1.2521038067759009</v>
      </c>
      <c r="AD167" s="90">
        <f t="shared" si="29"/>
        <v>1.2540167602333381</v>
      </c>
      <c r="AE167" s="90">
        <f t="shared" si="29"/>
        <v>1.25422090928062</v>
      </c>
      <c r="AF167" s="90">
        <f t="shared" si="29"/>
        <v>1.2553688476382678</v>
      </c>
      <c r="AG167" s="90">
        <f t="shared" si="29"/>
        <v>1.2550890120042919</v>
      </c>
      <c r="AH167" s="90">
        <f t="shared" si="29"/>
        <v>1.2538012872509243</v>
      </c>
      <c r="AI167" s="90">
        <f t="shared" si="29"/>
        <v>1.2481835614490278</v>
      </c>
      <c r="AJ167" s="90">
        <f t="shared" si="29"/>
        <v>1.245805950564806</v>
      </c>
      <c r="AK167" s="90">
        <f t="shared" si="29"/>
        <v>1.2396731961695455</v>
      </c>
      <c r="AL167" s="90"/>
    </row>
    <row r="168" spans="1:38" s="91" customFormat="1" ht="15" customHeight="1" x14ac:dyDescent="0.25">
      <c r="A168" s="88"/>
      <c r="B168" s="97" t="s">
        <v>192</v>
      </c>
      <c r="C168" s="90">
        <f>C166-C156</f>
        <v>-0.73512399999999989</v>
      </c>
      <c r="D168" s="90">
        <f t="shared" ref="D168:AK168" si="30">D166-D156</f>
        <v>-1.3204980000000002</v>
      </c>
      <c r="E168" s="90">
        <f t="shared" si="30"/>
        <v>-1.411111</v>
      </c>
      <c r="F168" s="90">
        <f t="shared" si="30"/>
        <v>-1.7150890000000003</v>
      </c>
      <c r="G168" s="90">
        <f t="shared" si="30"/>
        <v>-1.3365736419280889</v>
      </c>
      <c r="H168" s="90">
        <f t="shared" si="30"/>
        <v>-0.90378383609400714</v>
      </c>
      <c r="I168" s="90">
        <f t="shared" si="30"/>
        <v>-0.60512407771909782</v>
      </c>
      <c r="J168" s="90">
        <f t="shared" si="30"/>
        <v>-0.38285874140430742</v>
      </c>
      <c r="K168" s="90">
        <f t="shared" si="30"/>
        <v>-0.14074010210578525</v>
      </c>
      <c r="L168" s="90">
        <f t="shared" si="30"/>
        <v>5.4323915591806049E-2</v>
      </c>
      <c r="M168" s="90">
        <f t="shared" si="30"/>
        <v>0.31371532348246767</v>
      </c>
      <c r="N168" s="90">
        <f t="shared" si="30"/>
        <v>0.54936418986695479</v>
      </c>
      <c r="O168" s="90">
        <f t="shared" si="30"/>
        <v>0.80692903385199699</v>
      </c>
      <c r="P168" s="90">
        <f t="shared" si="30"/>
        <v>1.0043354987648705</v>
      </c>
      <c r="Q168" s="90">
        <f t="shared" si="30"/>
        <v>1.2544852122352168</v>
      </c>
      <c r="R168" s="90">
        <f t="shared" si="30"/>
        <v>1.4914645644487976</v>
      </c>
      <c r="S168" s="90">
        <f t="shared" si="30"/>
        <v>1.6973639723012433</v>
      </c>
      <c r="T168" s="90">
        <f t="shared" si="30"/>
        <v>1.922682321858435</v>
      </c>
      <c r="U168" s="90">
        <f t="shared" si="30"/>
        <v>2.1174860953968668</v>
      </c>
      <c r="V168" s="90">
        <f t="shared" si="30"/>
        <v>2.3171714232088334</v>
      </c>
      <c r="W168" s="90">
        <f t="shared" si="30"/>
        <v>2.3934299603090849</v>
      </c>
      <c r="X168" s="90">
        <f t="shared" si="30"/>
        <v>2.5614910018205439</v>
      </c>
      <c r="Y168" s="90">
        <f t="shared" si="30"/>
        <v>2.6578842997523555</v>
      </c>
      <c r="Z168" s="90">
        <f t="shared" si="30"/>
        <v>2.7593802668418306</v>
      </c>
      <c r="AA168" s="90">
        <f t="shared" si="30"/>
        <v>2.8658236174149891</v>
      </c>
      <c r="AB168" s="90">
        <f t="shared" si="30"/>
        <v>2.9658635432507801</v>
      </c>
      <c r="AC168" s="90">
        <f t="shared" si="30"/>
        <v>3.0256095300151653</v>
      </c>
      <c r="AD168" s="90">
        <f t="shared" si="30"/>
        <v>3.0912407789880856</v>
      </c>
      <c r="AE168" s="90">
        <f t="shared" si="30"/>
        <v>3.1370226741766594</v>
      </c>
      <c r="AF168" s="90">
        <f t="shared" si="30"/>
        <v>3.1870569817134093</v>
      </c>
      <c r="AG168" s="90">
        <f t="shared" si="30"/>
        <v>3.2193587272619801</v>
      </c>
      <c r="AH168" s="90">
        <f t="shared" si="30"/>
        <v>3.2373011712387427</v>
      </c>
      <c r="AI168" s="90">
        <f t="shared" si="30"/>
        <v>3.2063926286298496</v>
      </c>
      <c r="AJ168" s="90">
        <f t="shared" si="30"/>
        <v>3.2067315653156712</v>
      </c>
      <c r="AK168" s="90">
        <f t="shared" si="30"/>
        <v>3.1620354671602833</v>
      </c>
      <c r="AL168" s="90"/>
    </row>
    <row r="169" spans="1:38" s="20" customFormat="1" ht="15" customHeight="1" x14ac:dyDescent="0.25">
      <c r="A169" s="19"/>
      <c r="B169" s="32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15" customHeight="1" x14ac:dyDescent="0.25">
      <c r="A170" s="3" t="s">
        <v>196</v>
      </c>
      <c r="B170" s="7" t="s">
        <v>201</v>
      </c>
      <c r="C170" s="37">
        <v>6.5200269999999998</v>
      </c>
      <c r="D170" s="37">
        <v>6.2540139999999997</v>
      </c>
      <c r="E170" s="37">
        <v>6.279941</v>
      </c>
      <c r="F170" s="37">
        <v>6.2221489999999999</v>
      </c>
      <c r="G170" s="37">
        <v>6.3245459999999998</v>
      </c>
      <c r="H170" s="37">
        <v>6.218788</v>
      </c>
      <c r="I170" s="37">
        <v>6.1283909999999997</v>
      </c>
      <c r="J170" s="37">
        <v>6.078271</v>
      </c>
      <c r="K170" s="37">
        <v>6.0470050000000004</v>
      </c>
      <c r="L170" s="37">
        <v>6.0726050000000003</v>
      </c>
      <c r="M170" s="37">
        <v>6.0323510000000002</v>
      </c>
      <c r="N170" s="37">
        <v>6.0154750000000003</v>
      </c>
      <c r="O170" s="37">
        <v>5.9918579999999997</v>
      </c>
      <c r="P170" s="37">
        <v>5.974736</v>
      </c>
      <c r="Q170" s="37">
        <v>5.9571719999999999</v>
      </c>
      <c r="R170" s="37">
        <v>5.9462200000000003</v>
      </c>
      <c r="S170" s="37">
        <v>5.9098179999999996</v>
      </c>
      <c r="T170" s="37">
        <v>5.8690709999999999</v>
      </c>
      <c r="U170" s="37">
        <v>5.8279680000000003</v>
      </c>
      <c r="V170" s="37">
        <v>5.7945390000000003</v>
      </c>
      <c r="W170" s="37">
        <v>5.7822279999999999</v>
      </c>
      <c r="X170" s="37">
        <v>5.7639300000000002</v>
      </c>
      <c r="Y170" s="37">
        <v>5.7618220000000004</v>
      </c>
      <c r="Z170" s="37">
        <v>5.7583159999999998</v>
      </c>
      <c r="AA170" s="37">
        <v>5.7428650000000001</v>
      </c>
      <c r="AB170" s="37">
        <v>5.7212560000000003</v>
      </c>
      <c r="AC170" s="37">
        <v>5.6957370000000003</v>
      </c>
      <c r="AD170" s="37">
        <v>5.6726020000000004</v>
      </c>
      <c r="AE170" s="37">
        <v>5.65327</v>
      </c>
      <c r="AF170" s="37">
        <v>5.6329940000000001</v>
      </c>
      <c r="AG170" s="37">
        <v>5.6008069999999996</v>
      </c>
      <c r="AH170" s="37">
        <v>5.5853279999999996</v>
      </c>
      <c r="AI170" s="37">
        <v>5.6444640000000001</v>
      </c>
      <c r="AJ170" s="37">
        <v>5.6523909999999997</v>
      </c>
      <c r="AK170" s="37">
        <v>5.624409</v>
      </c>
      <c r="AL170" s="9">
        <v>-3.2100000000000002E-3</v>
      </c>
    </row>
    <row r="171" spans="1:38" s="21" customFormat="1" ht="15" customHeight="1" x14ac:dyDescent="0.25">
      <c r="A171" s="23" t="s">
        <v>193</v>
      </c>
      <c r="B171" s="24" t="s">
        <v>194</v>
      </c>
      <c r="C171" s="41">
        <v>6.407324</v>
      </c>
      <c r="D171" s="41">
        <v>6.2540139999999997</v>
      </c>
      <c r="E171" s="41">
        <v>6.4197329999999999</v>
      </c>
      <c r="F171" s="41">
        <v>6.5091789999999996</v>
      </c>
      <c r="G171" s="41">
        <v>6.7893280000000003</v>
      </c>
      <c r="H171" s="41">
        <v>6.8408230000000003</v>
      </c>
      <c r="I171" s="41">
        <v>6.9039840000000003</v>
      </c>
      <c r="J171" s="41">
        <v>7.0165930000000003</v>
      </c>
      <c r="K171" s="41">
        <v>7.1499540000000001</v>
      </c>
      <c r="L171" s="41">
        <v>7.3516589999999997</v>
      </c>
      <c r="M171" s="41">
        <v>7.4703619999999997</v>
      </c>
      <c r="N171" s="41">
        <v>7.6171610000000003</v>
      </c>
      <c r="O171" s="41">
        <v>7.7509480000000002</v>
      </c>
      <c r="P171" s="41">
        <v>7.8937030000000004</v>
      </c>
      <c r="Q171" s="41">
        <v>8.0394760000000005</v>
      </c>
      <c r="R171" s="41">
        <v>8.1999220000000008</v>
      </c>
      <c r="S171" s="41">
        <v>8.3288150000000005</v>
      </c>
      <c r="T171" s="41">
        <v>8.4552180000000003</v>
      </c>
      <c r="U171" s="41">
        <v>8.5842559999999999</v>
      </c>
      <c r="V171" s="41">
        <v>8.7282499999999992</v>
      </c>
      <c r="W171" s="41">
        <v>8.9091559999999994</v>
      </c>
      <c r="X171" s="41">
        <v>9.0845109999999991</v>
      </c>
      <c r="Y171" s="41">
        <v>9.2884869999999999</v>
      </c>
      <c r="Z171" s="41">
        <v>9.4960380000000004</v>
      </c>
      <c r="AA171" s="41">
        <v>9.6898049999999998</v>
      </c>
      <c r="AB171" s="41">
        <v>9.8792919999999995</v>
      </c>
      <c r="AC171" s="41">
        <v>10.067492</v>
      </c>
      <c r="AD171" s="41">
        <v>10.266980999999999</v>
      </c>
      <c r="AE171" s="41">
        <v>10.479813999999999</v>
      </c>
      <c r="AF171" s="41">
        <v>10.698112999999999</v>
      </c>
      <c r="AG171" s="41">
        <v>10.897938</v>
      </c>
      <c r="AH171" s="41">
        <v>11.137461999999999</v>
      </c>
      <c r="AI171" s="41">
        <v>11.538931</v>
      </c>
      <c r="AJ171" s="41">
        <v>11.846299999999999</v>
      </c>
      <c r="AK171" s="41">
        <v>12.087941000000001</v>
      </c>
      <c r="AL171" s="26">
        <v>2.017E-2</v>
      </c>
    </row>
    <row r="172" spans="1:38" s="46" customFormat="1" ht="15" customHeight="1" x14ac:dyDescent="0.25">
      <c r="A172" s="3"/>
      <c r="B172" s="40" t="s">
        <v>202</v>
      </c>
      <c r="C172" s="44">
        <f>C170*0.01*1000000/3412.1414798969</f>
        <v>19.10831376252607</v>
      </c>
      <c r="D172" s="44">
        <f t="shared" ref="D172:AK172" si="31">D170*0.01*1000000/3412.1414798969</f>
        <v>18.328706581618558</v>
      </c>
      <c r="E172" s="44">
        <f t="shared" si="31"/>
        <v>18.404691121394393</v>
      </c>
      <c r="F172" s="44">
        <f t="shared" si="31"/>
        <v>18.235319480914391</v>
      </c>
      <c r="G172" s="44">
        <f t="shared" si="31"/>
        <v>18.53541547811523</v>
      </c>
      <c r="H172" s="44">
        <f t="shared" si="31"/>
        <v>18.225469361803558</v>
      </c>
      <c r="I172" s="44">
        <f t="shared" si="31"/>
        <v>17.96054189460272</v>
      </c>
      <c r="J172" s="44">
        <f t="shared" si="31"/>
        <v>17.813654667636055</v>
      </c>
      <c r="K172" s="44">
        <f t="shared" si="31"/>
        <v>17.722023062721053</v>
      </c>
      <c r="L172" s="44">
        <f t="shared" si="31"/>
        <v>17.797049260054386</v>
      </c>
      <c r="M172" s="44">
        <f t="shared" si="31"/>
        <v>17.679076426169384</v>
      </c>
      <c r="N172" s="44">
        <f t="shared" si="31"/>
        <v>17.629617750146053</v>
      </c>
      <c r="O172" s="44">
        <f t="shared" si="31"/>
        <v>17.560403152395217</v>
      </c>
      <c r="P172" s="44">
        <f t="shared" si="31"/>
        <v>17.510223521506884</v>
      </c>
      <c r="Q172" s="44">
        <f t="shared" si="31"/>
        <v>17.458748516430216</v>
      </c>
      <c r="R172" s="44">
        <f t="shared" si="31"/>
        <v>17.426651371383549</v>
      </c>
      <c r="S172" s="44">
        <f t="shared" si="31"/>
        <v>17.319967635628547</v>
      </c>
      <c r="T172" s="44">
        <f t="shared" si="31"/>
        <v>17.200549961302713</v>
      </c>
      <c r="U172" s="44">
        <f t="shared" si="31"/>
        <v>17.08008895392021</v>
      </c>
      <c r="V172" s="44">
        <f t="shared" si="31"/>
        <v>16.98211822147271</v>
      </c>
      <c r="W172" s="44">
        <f t="shared" si="31"/>
        <v>16.946038240403546</v>
      </c>
      <c r="X172" s="44">
        <f t="shared" si="31"/>
        <v>16.89241209357521</v>
      </c>
      <c r="Y172" s="44">
        <f t="shared" si="31"/>
        <v>16.886234155138542</v>
      </c>
      <c r="Z172" s="44">
        <f t="shared" si="31"/>
        <v>16.875959082956875</v>
      </c>
      <c r="AA172" s="44">
        <f t="shared" si="31"/>
        <v>16.830676669871043</v>
      </c>
      <c r="AB172" s="44">
        <f t="shared" si="31"/>
        <v>16.767346939473541</v>
      </c>
      <c r="AC172" s="44">
        <f t="shared" si="31"/>
        <v>16.69255812971771</v>
      </c>
      <c r="AD172" s="44">
        <f t="shared" si="31"/>
        <v>16.624756134588541</v>
      </c>
      <c r="AE172" s="44">
        <f t="shared" si="31"/>
        <v>16.568099632758535</v>
      </c>
      <c r="AF172" s="44">
        <f t="shared" si="31"/>
        <v>16.50867653990187</v>
      </c>
      <c r="AG172" s="44">
        <f t="shared" si="31"/>
        <v>16.414345750309369</v>
      </c>
      <c r="AH172" s="44">
        <f t="shared" si="31"/>
        <v>16.368981277320202</v>
      </c>
      <c r="AI172" s="44">
        <f t="shared" si="31"/>
        <v>16.542291793160206</v>
      </c>
      <c r="AJ172" s="44">
        <f t="shared" si="31"/>
        <v>16.565523537936038</v>
      </c>
      <c r="AK172" s="44">
        <f t="shared" si="31"/>
        <v>16.483516387397703</v>
      </c>
      <c r="AL172" s="45"/>
    </row>
    <row r="173" spans="1:38" s="46" customFormat="1" ht="15" customHeight="1" x14ac:dyDescent="0.25">
      <c r="A173" s="3"/>
      <c r="B173" s="43" t="s">
        <v>197</v>
      </c>
      <c r="C173" s="44">
        <f>C172-MIN(C51:C52)</f>
        <v>16.910001762526068</v>
      </c>
      <c r="D173" s="44">
        <f>D172-MIN(D51:D52)</f>
        <v>16.183099581618556</v>
      </c>
      <c r="E173" s="44">
        <f>E172-MIN(E51:E52)</f>
        <v>16.243462121394394</v>
      </c>
      <c r="F173" s="44">
        <f>F172-MIN(F51:F52)</f>
        <v>16.029088480914393</v>
      </c>
      <c r="G173" s="44">
        <f>G172-MIN(G51:G52)</f>
        <v>16.300134478115229</v>
      </c>
      <c r="H173" s="44">
        <f>H172-MIN(H51:H52)</f>
        <v>15.984688361803558</v>
      </c>
      <c r="I173" s="44">
        <f>I172-MIN(I51:I52)</f>
        <v>15.730057894602719</v>
      </c>
      <c r="J173" s="44">
        <f>J172-MIN(J51:J52)</f>
        <v>15.574760667636054</v>
      </c>
      <c r="K173" s="44">
        <f>K172-MIN(K51:K52)</f>
        <v>15.458731062721053</v>
      </c>
      <c r="L173" s="44">
        <f>L172-MIN(L51:L52)</f>
        <v>15.519098260054387</v>
      </c>
      <c r="M173" s="44">
        <f>M172-MIN(M51:M52)</f>
        <v>15.394914426169384</v>
      </c>
      <c r="N173" s="44">
        <f>N172-MIN(N51:N52)</f>
        <v>15.340726750146054</v>
      </c>
      <c r="O173" s="44">
        <f>O172-MIN(O51:O52)</f>
        <v>15.270262152395217</v>
      </c>
      <c r="P173" s="44">
        <f>P172-MIN(P51:P52)</f>
        <v>15.213018521506884</v>
      </c>
      <c r="Q173" s="44">
        <f>Q172-MIN(Q51:Q52)</f>
        <v>15.152293516430216</v>
      </c>
      <c r="R173" s="44">
        <f>R172-MIN(R51:R52)</f>
        <v>15.116877371383548</v>
      </c>
      <c r="S173" s="44">
        <f>S172-MIN(S51:S52)</f>
        <v>15.006636635628547</v>
      </c>
      <c r="T173" s="44">
        <f>T172-MIN(T51:T52)</f>
        <v>14.876058961302713</v>
      </c>
      <c r="U173" s="44">
        <f>U172-MIN(U51:U52)</f>
        <v>14.74664795392021</v>
      </c>
      <c r="V173" s="44">
        <f>V172-MIN(V51:V52)</f>
        <v>14.63360722147271</v>
      </c>
      <c r="W173" s="44">
        <f>W172-MIN(W51:W52)</f>
        <v>14.586403240403545</v>
      </c>
      <c r="X173" s="44">
        <f>X172-MIN(X51:X52)</f>
        <v>14.51733609357521</v>
      </c>
      <c r="Y173" s="44">
        <f>Y172-MIN(Y51:Y52)</f>
        <v>14.499620155138542</v>
      </c>
      <c r="Z173" s="44">
        <f>Z172-MIN(Z51:Z52)</f>
        <v>14.473003082956875</v>
      </c>
      <c r="AA173" s="44">
        <f>AA172-MIN(AA51:AA52)</f>
        <v>14.421624669871044</v>
      </c>
      <c r="AB173" s="44">
        <f>AB172-MIN(AB51:AB52)</f>
        <v>14.349358939473541</v>
      </c>
      <c r="AC173" s="44">
        <f>AC172-MIN(AC51:AC52)</f>
        <v>14.267395129717711</v>
      </c>
      <c r="AD173" s="44">
        <f>AD172-MIN(AD51:AD52)</f>
        <v>14.19490713458854</v>
      </c>
      <c r="AE173" s="44">
        <f>AE172-MIN(AE51:AE52)</f>
        <v>14.132498632758535</v>
      </c>
      <c r="AF173" s="44">
        <f>AF172-MIN(AF51:AF52)</f>
        <v>14.069720539901869</v>
      </c>
      <c r="AG173" s="44">
        <f>AG172-MIN(AG51:AG52)</f>
        <v>13.970149750309369</v>
      </c>
      <c r="AH173" s="44">
        <f>AH172-MIN(AH51:AH52)</f>
        <v>13.921733277320202</v>
      </c>
      <c r="AI173" s="44">
        <f>AI172-MIN(AI51:AI52)</f>
        <v>14.092015793160206</v>
      </c>
      <c r="AJ173" s="44">
        <f>AJ172-MIN(AJ51:AJ52)</f>
        <v>14.106688537936037</v>
      </c>
      <c r="AK173" s="44">
        <f>AK172-MIN(AK51:AK52)</f>
        <v>14.020386387397703</v>
      </c>
      <c r="AL173" s="45"/>
    </row>
    <row r="174" spans="1:38" s="46" customFormat="1" ht="15" customHeight="1" x14ac:dyDescent="0.25">
      <c r="A174" s="3"/>
      <c r="B174" s="43" t="s">
        <v>198</v>
      </c>
      <c r="C174" s="44">
        <f>C173+MIN(C166,C156)</f>
        <v>19.10831376252607</v>
      </c>
      <c r="D174" s="44">
        <f t="shared" ref="D174:Q174" si="32">D173+MIN(D166,D156)</f>
        <v>18.328706581618555</v>
      </c>
      <c r="E174" s="44">
        <f t="shared" si="32"/>
        <v>18.404691121394393</v>
      </c>
      <c r="F174" s="44">
        <f t="shared" si="32"/>
        <v>18.235319480914391</v>
      </c>
      <c r="G174" s="44">
        <f t="shared" si="32"/>
        <v>19.862144942666916</v>
      </c>
      <c r="H174" s="44">
        <f t="shared" si="32"/>
        <v>20.383561382800778</v>
      </c>
      <c r="I174" s="44">
        <f t="shared" si="32"/>
        <v>20.909353957800388</v>
      </c>
      <c r="J174" s="44">
        <f t="shared" si="32"/>
        <v>21.513208073953571</v>
      </c>
      <c r="K174" s="44">
        <f t="shared" si="32"/>
        <v>22.140498170100223</v>
      </c>
      <c r="L174" s="44">
        <f t="shared" si="32"/>
        <v>22.845322659614279</v>
      </c>
      <c r="M174" s="44">
        <f t="shared" si="32"/>
        <v>23.121050885055379</v>
      </c>
      <c r="N174" s="44">
        <f t="shared" si="32"/>
        <v>23.45967529085495</v>
      </c>
      <c r="O174" s="44">
        <f t="shared" si="32"/>
        <v>23.730292740794951</v>
      </c>
      <c r="P174" s="44">
        <f t="shared" si="32"/>
        <v>24.055447109733834</v>
      </c>
      <c r="Q174" s="44">
        <f t="shared" si="32"/>
        <v>24.295394258614152</v>
      </c>
      <c r="R174" s="44">
        <f t="shared" ref="R174" si="33">R173+MIN(R166,R156)</f>
        <v>24.540749048434428</v>
      </c>
      <c r="S174" s="44">
        <f t="shared" ref="S174" si="34">S173+MIN(S166,S156)</f>
        <v>24.718443460676397</v>
      </c>
      <c r="T174" s="44">
        <f t="shared" ref="T174" si="35">T173+MIN(T166,T156)</f>
        <v>24.831060501353285</v>
      </c>
      <c r="U174" s="44">
        <f t="shared" ref="U174" si="36">U173+MIN(U166,U156)</f>
        <v>24.952073174176338</v>
      </c>
      <c r="V174" s="44">
        <f t="shared" ref="V174" si="37">V173+MIN(V166,V156)</f>
        <v>25.059342646136201</v>
      </c>
      <c r="W174" s="44">
        <f t="shared" ref="W174" si="38">W173+MIN(W166,W156)</f>
        <v>25.331937409001846</v>
      </c>
      <c r="X174" s="44">
        <f t="shared" ref="X174" si="39">X173+MIN(X166,X156)</f>
        <v>25.466656775104305</v>
      </c>
      <c r="Y174" s="44">
        <f t="shared" ref="Y174" si="40">Y173+MIN(Y166,Y156)</f>
        <v>25.70439490284086</v>
      </c>
      <c r="Z174" s="44">
        <f t="shared" ref="Z174" si="41">Z173+MIN(Z166,Z156)</f>
        <v>25.903358532603058</v>
      </c>
      <c r="AA174" s="44">
        <f t="shared" ref="AA174" si="42">AA173+MIN(AA166,AA156)</f>
        <v>26.044729840768117</v>
      </c>
      <c r="AB174" s="44">
        <f t="shared" ref="AB174" si="43">AB173+MIN(AB166,AB156)</f>
        <v>26.153797183510335</v>
      </c>
      <c r="AC174" s="44">
        <f t="shared" ref="AC174" si="44">AC173+MIN(AC166,AC156)</f>
        <v>26.268838379262441</v>
      </c>
      <c r="AD174" s="44">
        <f t="shared" ref="AD174" si="45">AD173+MIN(AD166,AD156)</f>
        <v>26.364343419613562</v>
      </c>
      <c r="AE174" s="44">
        <f t="shared" ref="AE174" si="46">AE173+MIN(AE166,AE156)</f>
        <v>26.472249454410573</v>
      </c>
      <c r="AF174" s="44">
        <f t="shared" ref="AF174" si="47">AF173+MIN(AF166,AF156)</f>
        <v>26.549931071406881</v>
      </c>
      <c r="AG174" s="44">
        <f t="shared" ref="AG174" si="48">AG173+MIN(AG166,AG156)</f>
        <v>26.590680528827633</v>
      </c>
      <c r="AH174" s="44">
        <f t="shared" ref="AH174" si="49">AH173+MIN(AH166,AH156)</f>
        <v>26.676992347531851</v>
      </c>
      <c r="AI174" s="44">
        <f t="shared" ref="AI174" si="50">AI173+MIN(AI166,AI156)</f>
        <v>27.011455783098384</v>
      </c>
      <c r="AJ174" s="44">
        <f t="shared" ref="AJ174" si="51">AJ173+MIN(AJ166,AJ156)</f>
        <v>27.152473466849813</v>
      </c>
      <c r="AK174" s="44">
        <f t="shared" ref="AK174" si="52">AK173+MIN(AK166,AK156)</f>
        <v>27.213498999470723</v>
      </c>
      <c r="AL174" s="45"/>
    </row>
    <row r="175" spans="1:38" s="46" customFormat="1" ht="15" customHeight="1" x14ac:dyDescent="0.25">
      <c r="A175" s="3"/>
      <c r="B175" s="43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5"/>
    </row>
    <row r="176" spans="1:38" s="46" customFormat="1" ht="15" customHeight="1" x14ac:dyDescent="0.25">
      <c r="A176" s="3"/>
      <c r="B176" s="32" t="s">
        <v>203</v>
      </c>
      <c r="C176" s="44">
        <v>4800</v>
      </c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5"/>
    </row>
    <row r="177" spans="1:38" s="46" customFormat="1" ht="15" customHeight="1" x14ac:dyDescent="0.25">
      <c r="A177" s="3"/>
      <c r="B177" s="32" t="s">
        <v>204</v>
      </c>
      <c r="C177" s="44">
        <v>769</v>
      </c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5"/>
    </row>
    <row r="178" spans="1:38" s="46" customFormat="1" ht="15" customHeight="1" x14ac:dyDescent="0.25">
      <c r="A178" s="3"/>
      <c r="B178" s="32" t="s">
        <v>205</v>
      </c>
      <c r="C178" s="44">
        <v>80</v>
      </c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5"/>
    </row>
    <row r="179" spans="1:38" s="46" customFormat="1" ht="15" customHeight="1" x14ac:dyDescent="0.25">
      <c r="A179" s="3"/>
      <c r="B179" s="32" t="s">
        <v>206</v>
      </c>
      <c r="C179" s="47">
        <f>C176/(C177*C178)</f>
        <v>7.8023407022106639E-2</v>
      </c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5"/>
    </row>
    <row r="180" spans="1:38" s="46" customFormat="1" ht="15" customHeight="1" x14ac:dyDescent="0.25">
      <c r="A180" s="3"/>
      <c r="B180" s="32" t="s">
        <v>207</v>
      </c>
      <c r="C180" s="44">
        <f>C179*1000000/3412.1414798969</f>
        <v>22.866404421326681</v>
      </c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5"/>
    </row>
    <row r="181" spans="1:38" s="46" customFormat="1" ht="15" customHeight="1" x14ac:dyDescent="0.25">
      <c r="A181" s="3"/>
      <c r="B181" s="43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5"/>
    </row>
    <row r="182" spans="1:38" s="21" customFormat="1" ht="15" customHeight="1" x14ac:dyDescent="0.25">
      <c r="A182" s="23"/>
      <c r="B182" s="38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26"/>
    </row>
    <row r="183" spans="1:38" s="21" customFormat="1" ht="15" customHeight="1" x14ac:dyDescent="0.25">
      <c r="A183" s="23"/>
      <c r="B183" s="38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26"/>
    </row>
    <row r="184" spans="1:38" s="21" customFormat="1" ht="15" customHeight="1" x14ac:dyDescent="0.25">
      <c r="A184" s="23"/>
      <c r="B184" s="38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26"/>
    </row>
    <row r="185" spans="1:38" s="21" customFormat="1" ht="15" customHeight="1" x14ac:dyDescent="0.25">
      <c r="A185" s="23"/>
      <c r="B185" s="38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26"/>
    </row>
    <row r="186" spans="1:38" s="21" customFormat="1" ht="15" customHeight="1" x14ac:dyDescent="0.25">
      <c r="A186" s="23"/>
      <c r="B186" s="38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26"/>
    </row>
    <row r="187" spans="1:38" s="21" customFormat="1" ht="15" customHeight="1" x14ac:dyDescent="0.25">
      <c r="A187" s="23"/>
      <c r="B187" s="38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26"/>
    </row>
    <row r="188" spans="1:38" s="21" customFormat="1" ht="15" customHeight="1" x14ac:dyDescent="0.25">
      <c r="A188" s="23"/>
      <c r="B188" s="38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26"/>
    </row>
    <row r="189" spans="1:38" s="21" customFormat="1" ht="15" customHeight="1" x14ac:dyDescent="0.25">
      <c r="A189" s="23"/>
      <c r="B189" s="38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26"/>
    </row>
    <row r="190" spans="1:38" s="20" customFormat="1" ht="15" customHeight="1" thickBot="1" x14ac:dyDescent="0.3">
      <c r="A190" s="19"/>
      <c r="B190" s="32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9"/>
    </row>
    <row r="191" spans="1:38" ht="15" customHeight="1" x14ac:dyDescent="0.25">
      <c r="B191" s="48" t="s">
        <v>138</v>
      </c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</row>
    <row r="192" spans="1:38" ht="15" customHeight="1" x14ac:dyDescent="0.25">
      <c r="B192" s="12" t="s">
        <v>164</v>
      </c>
    </row>
    <row r="193" spans="2:2" ht="15" customHeight="1" x14ac:dyDescent="0.25">
      <c r="B193" s="12" t="s">
        <v>139</v>
      </c>
    </row>
    <row r="194" spans="2:2" ht="15" customHeight="1" x14ac:dyDescent="0.25">
      <c r="B194" s="12" t="s">
        <v>22</v>
      </c>
    </row>
    <row r="195" spans="2:2" ht="15" customHeight="1" x14ac:dyDescent="0.25">
      <c r="B195" s="12" t="s">
        <v>140</v>
      </c>
    </row>
    <row r="196" spans="2:2" ht="15" customHeight="1" x14ac:dyDescent="0.25">
      <c r="B196" s="12" t="s">
        <v>141</v>
      </c>
    </row>
    <row r="197" spans="2:2" ht="15" customHeight="1" x14ac:dyDescent="0.25">
      <c r="B197" s="12" t="s">
        <v>142</v>
      </c>
    </row>
    <row r="198" spans="2:2" ht="15" customHeight="1" x14ac:dyDescent="0.25">
      <c r="B198" s="12" t="s">
        <v>143</v>
      </c>
    </row>
    <row r="199" spans="2:2" ht="15" customHeight="1" x14ac:dyDescent="0.25">
      <c r="B199" s="12" t="s">
        <v>144</v>
      </c>
    </row>
    <row r="200" spans="2:2" ht="15" customHeight="1" x14ac:dyDescent="0.25">
      <c r="B200" s="12" t="s">
        <v>145</v>
      </c>
    </row>
    <row r="201" spans="2:2" ht="15" customHeight="1" x14ac:dyDescent="0.25">
      <c r="B201" s="12" t="s">
        <v>146</v>
      </c>
    </row>
    <row r="202" spans="2:2" ht="15" customHeight="1" x14ac:dyDescent="0.25">
      <c r="B202" s="12" t="s">
        <v>6</v>
      </c>
    </row>
    <row r="203" spans="2:2" ht="15" customHeight="1" x14ac:dyDescent="0.25">
      <c r="B203" s="12" t="s">
        <v>7</v>
      </c>
    </row>
    <row r="204" spans="2:2" ht="15" customHeight="1" x14ac:dyDescent="0.25">
      <c r="B204" s="12" t="s">
        <v>147</v>
      </c>
    </row>
    <row r="205" spans="2:2" ht="15" customHeight="1" x14ac:dyDescent="0.25">
      <c r="B205" s="12" t="s">
        <v>148</v>
      </c>
    </row>
    <row r="206" spans="2:2" ht="15" customHeight="1" x14ac:dyDescent="0.25">
      <c r="B206" s="12" t="s">
        <v>165</v>
      </c>
    </row>
    <row r="207" spans="2:2" ht="15" customHeight="1" x14ac:dyDescent="0.25">
      <c r="B207" s="12" t="s">
        <v>166</v>
      </c>
    </row>
    <row r="208" spans="2:2" ht="15" customHeight="1" x14ac:dyDescent="0.25">
      <c r="B208" s="12" t="s">
        <v>167</v>
      </c>
    </row>
    <row r="209" spans="2:2" ht="15" customHeight="1" x14ac:dyDescent="0.25">
      <c r="B209" s="12" t="s">
        <v>149</v>
      </c>
    </row>
    <row r="210" spans="2:2" ht="15" customHeight="1" x14ac:dyDescent="0.25">
      <c r="B210" s="12" t="s">
        <v>150</v>
      </c>
    </row>
    <row r="211" spans="2:2" ht="15" customHeight="1" x14ac:dyDescent="0.25">
      <c r="B211" s="12" t="s">
        <v>151</v>
      </c>
    </row>
    <row r="212" spans="2:2" ht="15" customHeight="1" x14ac:dyDescent="0.25">
      <c r="B212" s="12" t="s">
        <v>152</v>
      </c>
    </row>
    <row r="213" spans="2:2" ht="15" customHeight="1" x14ac:dyDescent="0.25">
      <c r="B213" s="12" t="s">
        <v>153</v>
      </c>
    </row>
    <row r="214" spans="2:2" ht="15" customHeight="1" x14ac:dyDescent="0.25">
      <c r="B214" s="12" t="s">
        <v>154</v>
      </c>
    </row>
    <row r="215" spans="2:2" ht="15" customHeight="1" x14ac:dyDescent="0.25">
      <c r="B215" s="12" t="s">
        <v>8</v>
      </c>
    </row>
    <row r="216" spans="2:2" ht="15" customHeight="1" x14ac:dyDescent="0.25">
      <c r="B216" s="12" t="s">
        <v>9</v>
      </c>
    </row>
  </sheetData>
  <mergeCells count="1">
    <mergeCell ref="B191:AL191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</vt:lpstr>
    </vt:vector>
  </TitlesOfParts>
  <Company>Skellmo Productions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FtabMan</dc:creator>
  <cp:lastModifiedBy>x</cp:lastModifiedBy>
  <cp:lastPrinted>2018-04-26T17:03:58Z</cp:lastPrinted>
  <dcterms:created xsi:type="dcterms:W3CDTF">2007-11-20T11:35:07Z</dcterms:created>
  <dcterms:modified xsi:type="dcterms:W3CDTF">2018-06-22T12:12:45Z</dcterms:modified>
</cp:coreProperties>
</file>